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oal_ninuk\SOAL PA\"/>
    </mc:Choice>
  </mc:AlternateContent>
  <xr:revisionPtr revIDLastSave="0" documentId="13_ncr:1_{879F63D3-D6DD-4F18-A4B9-08F2D0131E7C}" xr6:coauthVersionLast="45" xr6:coauthVersionMax="45" xr10:uidLastSave="{00000000-0000-0000-0000-000000000000}"/>
  <bookViews>
    <workbookView xWindow="-120" yWindow="-120" windowWidth="20730" windowHeight="11160" xr2:uid="{CD29647B-1A40-4329-A39A-141E12347FFE}"/>
  </bookViews>
  <sheets>
    <sheet name="journal-unadjusted" sheetId="1" r:id="rId1"/>
    <sheet name="adjusting" sheetId="2" r:id="rId2"/>
    <sheet name="financial statement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3" l="1"/>
  <c r="I10" i="3"/>
  <c r="M19" i="3"/>
  <c r="M10" i="3"/>
  <c r="M8" i="3"/>
  <c r="M9" i="3"/>
  <c r="M7" i="3"/>
  <c r="J12" i="3"/>
  <c r="J19" i="3" s="1"/>
  <c r="J18" i="3"/>
  <c r="I17" i="3"/>
  <c r="E25" i="3"/>
  <c r="D10" i="3"/>
  <c r="D11" i="3"/>
  <c r="D12" i="3"/>
  <c r="D13" i="3"/>
  <c r="D14" i="3"/>
  <c r="D15" i="3"/>
  <c r="D16" i="3"/>
  <c r="D9" i="3"/>
  <c r="E7" i="3"/>
  <c r="B15" i="3"/>
  <c r="B16" i="3"/>
  <c r="B14" i="3"/>
  <c r="B13" i="3"/>
  <c r="B12" i="3"/>
  <c r="B11" i="3"/>
  <c r="B10" i="3"/>
  <c r="B9" i="3"/>
  <c r="A7" i="3"/>
  <c r="Y16" i="2"/>
  <c r="Z12" i="2"/>
  <c r="Z14" i="2"/>
  <c r="Z15" i="2"/>
  <c r="Z11" i="2"/>
  <c r="Y9" i="2"/>
  <c r="Y5" i="2"/>
  <c r="W19" i="2"/>
  <c r="W22" i="2"/>
  <c r="W24" i="2"/>
  <c r="W25" i="2"/>
  <c r="U25" i="2"/>
  <c r="U24" i="2"/>
  <c r="U22" i="2"/>
  <c r="U19" i="2"/>
  <c r="U16" i="2"/>
  <c r="V15" i="2"/>
  <c r="V14" i="2"/>
  <c r="V12" i="2"/>
  <c r="V11" i="2"/>
  <c r="U9" i="2"/>
  <c r="U5" i="2"/>
  <c r="R26" i="2"/>
  <c r="T14" i="2"/>
  <c r="S18" i="2"/>
  <c r="T17" i="2"/>
  <c r="V17" i="2" s="1"/>
  <c r="X17" i="2" s="1"/>
  <c r="X26" i="2" s="1"/>
  <c r="S13" i="2"/>
  <c r="V13" i="2" s="1"/>
  <c r="T11" i="2"/>
  <c r="S24" i="2"/>
  <c r="S23" i="2"/>
  <c r="U23" i="2" s="1"/>
  <c r="W23" i="2" s="1"/>
  <c r="S20" i="2"/>
  <c r="U20" i="2" s="1"/>
  <c r="W20" i="2" s="1"/>
  <c r="Q25" i="2"/>
  <c r="Q24" i="2"/>
  <c r="Q23" i="2"/>
  <c r="Q22" i="2"/>
  <c r="Q20" i="2"/>
  <c r="Q19" i="2"/>
  <c r="R17" i="2"/>
  <c r="Q16" i="2"/>
  <c r="R12" i="2"/>
  <c r="R13" i="2"/>
  <c r="R14" i="2"/>
  <c r="R15" i="2"/>
  <c r="R11" i="2"/>
  <c r="Q7" i="2"/>
  <c r="Q8" i="2"/>
  <c r="Q9" i="2"/>
  <c r="Q5" i="2"/>
  <c r="L20" i="2"/>
  <c r="M19" i="2"/>
  <c r="M16" i="2"/>
  <c r="M13" i="2"/>
  <c r="M10" i="2"/>
  <c r="T7" i="2" s="1"/>
  <c r="U7" i="2" s="1"/>
  <c r="Y7" i="2" s="1"/>
  <c r="M7" i="2"/>
  <c r="T8" i="2" s="1"/>
  <c r="D27" i="3"/>
  <c r="I15" i="3"/>
  <c r="I8" i="3"/>
  <c r="B23" i="2"/>
  <c r="C13" i="2"/>
  <c r="Y43" i="1"/>
  <c r="B24" i="2" s="1"/>
  <c r="Y42" i="1"/>
  <c r="Y39" i="1"/>
  <c r="B20" i="2" s="1"/>
  <c r="Z33" i="1"/>
  <c r="C14" i="2" s="1"/>
  <c r="Z30" i="1"/>
  <c r="C11" i="2" s="1"/>
  <c r="Z32" i="1"/>
  <c r="R94" i="1"/>
  <c r="Q26" i="1"/>
  <c r="Z13" i="2" l="1"/>
  <c r="Z26" i="2" s="1"/>
  <c r="V26" i="2"/>
  <c r="U8" i="2"/>
  <c r="T26" i="2"/>
  <c r="M20" i="2"/>
  <c r="S26" i="2"/>
  <c r="T34" i="1"/>
  <c r="T52" i="1"/>
  <c r="Q29" i="1"/>
  <c r="Q75" i="1"/>
  <c r="Q28" i="1"/>
  <c r="Q86" i="1"/>
  <c r="Q88" i="1" s="1"/>
  <c r="Q51" i="1"/>
  <c r="T94" i="1"/>
  <c r="U44" i="1"/>
  <c r="Q41" i="1"/>
  <c r="T58" i="1"/>
  <c r="Q27" i="1"/>
  <c r="U42" i="1"/>
  <c r="Q40" i="1"/>
  <c r="R26" i="1"/>
  <c r="R25" i="1"/>
  <c r="Q59" i="1"/>
  <c r="T77" i="1"/>
  <c r="T93" i="1"/>
  <c r="T76" i="1"/>
  <c r="T78" i="1" s="1"/>
  <c r="Y41" i="1" s="1"/>
  <c r="T69" i="1"/>
  <c r="Y40" i="1" s="1"/>
  <c r="T57" i="1"/>
  <c r="T51" i="1"/>
  <c r="U41" i="1"/>
  <c r="T33" i="1"/>
  <c r="U25" i="1"/>
  <c r="R86" i="1"/>
  <c r="Q74" i="1"/>
  <c r="Q76" i="1" s="1"/>
  <c r="Y29" i="1" s="1"/>
  <c r="I16" i="3" s="1"/>
  <c r="Q66" i="1"/>
  <c r="Y28" i="1" s="1"/>
  <c r="Q58" i="1"/>
  <c r="Q50" i="1"/>
  <c r="Q39" i="1"/>
  <c r="Q44" i="1" s="1"/>
  <c r="Q25" i="1"/>
  <c r="N55" i="1"/>
  <c r="O54" i="1"/>
  <c r="R32" i="1" s="1"/>
  <c r="O52" i="1"/>
  <c r="R31" i="1" s="1"/>
  <c r="O50" i="1"/>
  <c r="U45" i="1" s="1"/>
  <c r="O48" i="1"/>
  <c r="R30" i="1" s="1"/>
  <c r="O46" i="1"/>
  <c r="R39" i="1" s="1"/>
  <c r="R44" i="1" s="1"/>
  <c r="O44" i="1"/>
  <c r="R29" i="1" s="1"/>
  <c r="O42" i="1"/>
  <c r="R87" i="1" s="1"/>
  <c r="O40" i="1"/>
  <c r="R28" i="1" s="1"/>
  <c r="O36" i="1"/>
  <c r="R27" i="1" s="1"/>
  <c r="O34" i="1"/>
  <c r="U43" i="1" s="1"/>
  <c r="O26" i="1"/>
  <c r="U26" i="1" s="1"/>
  <c r="Y8" i="2" l="1"/>
  <c r="B10" i="2"/>
  <c r="Q10" i="2" s="1"/>
  <c r="U10" i="2" s="1"/>
  <c r="Y10" i="2" s="1"/>
  <c r="B22" i="2"/>
  <c r="B9" i="2"/>
  <c r="B21" i="2"/>
  <c r="Q21" i="2" s="1"/>
  <c r="U21" i="2" s="1"/>
  <c r="W21" i="2" s="1"/>
  <c r="T53" i="1"/>
  <c r="Y37" i="1" s="1"/>
  <c r="E17" i="3" s="1"/>
  <c r="E18" i="3" s="1"/>
  <c r="D26" i="3" s="1"/>
  <c r="E28" i="3" s="1"/>
  <c r="E29" i="3" s="1"/>
  <c r="M13" i="3" s="1"/>
  <c r="Q45" i="1"/>
  <c r="Y25" i="1" s="1"/>
  <c r="I9" i="3" s="1"/>
  <c r="Q60" i="1"/>
  <c r="Y27" i="1" s="1"/>
  <c r="T59" i="1"/>
  <c r="Y38" i="1" s="1"/>
  <c r="U27" i="1"/>
  <c r="Z34" i="1" s="1"/>
  <c r="Q52" i="1"/>
  <c r="Y26" i="1" s="1"/>
  <c r="Q33" i="1"/>
  <c r="T95" i="1"/>
  <c r="Y44" i="1" s="1"/>
  <c r="T35" i="1"/>
  <c r="Y35" i="1" s="1"/>
  <c r="U46" i="1"/>
  <c r="Z36" i="1" s="1"/>
  <c r="R88" i="1"/>
  <c r="R89" i="1" s="1"/>
  <c r="Z31" i="1" s="1"/>
  <c r="C12" i="2" s="1"/>
  <c r="R33" i="1"/>
  <c r="O55" i="1"/>
  <c r="C17" i="2" l="1"/>
  <c r="B25" i="2"/>
  <c r="B7" i="2"/>
  <c r="B19" i="2"/>
  <c r="B6" i="2"/>
  <c r="Q6" i="2" s="1"/>
  <c r="B16" i="2"/>
  <c r="C15" i="2"/>
  <c r="C26" i="2" s="1"/>
  <c r="B8" i="2"/>
  <c r="B18" i="2"/>
  <c r="Q18" i="2" s="1"/>
  <c r="U18" i="2" s="1"/>
  <c r="W18" i="2" s="1"/>
  <c r="W26" i="2" s="1"/>
  <c r="W27" i="2" s="1"/>
  <c r="Q34" i="1"/>
  <c r="Y24" i="1" s="1"/>
  <c r="Z45" i="1"/>
  <c r="U6" i="2" l="1"/>
  <c r="Q26" i="2"/>
  <c r="B5" i="2"/>
  <c r="B26" i="2" s="1"/>
  <c r="Y45" i="1"/>
  <c r="Y6" i="2" l="1"/>
  <c r="Y26" i="2" s="1"/>
  <c r="Z27" i="2" s="1"/>
  <c r="U26" i="2"/>
</calcChain>
</file>

<file path=xl/sharedStrings.xml><?xml version="1.0" encoding="utf-8"?>
<sst xmlns="http://schemas.openxmlformats.org/spreadsheetml/2006/main" count="360" uniqueCount="97">
  <si>
    <t>Prive, Ibad</t>
  </si>
  <si>
    <t>Ref</t>
  </si>
  <si>
    <t>Debit</t>
  </si>
  <si>
    <t>Kredit</t>
  </si>
  <si>
    <t>Prive</t>
  </si>
  <si>
    <t>D</t>
  </si>
  <si>
    <t>K</t>
  </si>
  <si>
    <t>v</t>
  </si>
  <si>
    <t>PT KREASI</t>
  </si>
  <si>
    <t>Total Aset</t>
  </si>
  <si>
    <t>The unadjusted trial balance of PT Kreasi on July 31, 2019, is shown below.</t>
  </si>
  <si>
    <t>Cash</t>
  </si>
  <si>
    <t>Accounts Receivable</t>
  </si>
  <si>
    <t>Supplies</t>
  </si>
  <si>
    <t>Equipment</t>
  </si>
  <si>
    <t>Accounts Payable</t>
  </si>
  <si>
    <t>Capital, Ibad</t>
  </si>
  <si>
    <t>Service Revenue</t>
  </si>
  <si>
    <t>Salary Expense</t>
  </si>
  <si>
    <t>Rent Expense</t>
  </si>
  <si>
    <t>Advertising Expense</t>
  </si>
  <si>
    <t>Utilities Expense</t>
  </si>
  <si>
    <t>Miscellaneous Expense</t>
  </si>
  <si>
    <t>The following business transactions were completed by PT Kreasi during August 2019:</t>
  </si>
  <si>
    <t>GENERAL JOURNAL</t>
  </si>
  <si>
    <t>1. Mr. Ibad transferred cash from a personal bank account to an account to be used for the business</t>
  </si>
  <si>
    <t xml:space="preserve">    Rp19.500.000. </t>
  </si>
  <si>
    <t>Date</t>
  </si>
  <si>
    <t>Description</t>
  </si>
  <si>
    <t>Credit</t>
  </si>
  <si>
    <t>C</t>
  </si>
  <si>
    <t>Aug</t>
  </si>
  <si>
    <t>2. Paid utilities expense, Rp4.550.000.</t>
  </si>
  <si>
    <t>Prepaid Insurance</t>
  </si>
  <si>
    <t xml:space="preserve">    </t>
  </si>
  <si>
    <t>4. Recorded jobs completed on account and sent invoices to customers, Rp75.000.000.</t>
  </si>
  <si>
    <t xml:space="preserve">5. Received cash from a client for jobs completed, Rp7.500.000. </t>
  </si>
  <si>
    <t>6. Paid rent on office for month, Rp25.000.000.</t>
  </si>
  <si>
    <t>3. Paid insurance premiums for 3 months, August to October, Rp7.800.000.</t>
  </si>
  <si>
    <t>Accumulated Depreciation-Equipment</t>
  </si>
  <si>
    <t>Depreciation Expense</t>
  </si>
  <si>
    <t>Insurance Expense</t>
  </si>
  <si>
    <t>Expenses Payable</t>
  </si>
  <si>
    <t>Supplies Expense</t>
  </si>
  <si>
    <t>Land</t>
  </si>
  <si>
    <t xml:space="preserve">7. Recorded revenue earned and billed to clients during the month, Rp10.000.000. </t>
  </si>
  <si>
    <t>8. Paid miscellaneous expenses, Rp6.500.000.</t>
  </si>
  <si>
    <t>9. Purchased supplies on account, Rp3.250.000.</t>
  </si>
  <si>
    <t>10.  Paid creditor on account, Rp9.750.000.</t>
  </si>
  <si>
    <t xml:space="preserve">11.  Received cash from customers on account, Rp.164.450.000.  </t>
  </si>
  <si>
    <t>12. Purchased equipment on cash, Rp19.500.000.</t>
  </si>
  <si>
    <t xml:space="preserve">13.  Received Rp19.500.000 for job completed. </t>
  </si>
  <si>
    <t>14.  Paid salary expense, Rp13.000.000.</t>
  </si>
  <si>
    <t>15.  Withdrew cash for personal use, Rp5.200.000.</t>
  </si>
  <si>
    <t>Accum. Depr. - Equipment</t>
  </si>
  <si>
    <t>Total</t>
  </si>
  <si>
    <t>Unadjusted Trial Balance</t>
  </si>
  <si>
    <t>on August 31, 2019</t>
  </si>
  <si>
    <t>GENERAL LEDGER</t>
  </si>
  <si>
    <t>At the end of December, the following adjustment data were assembled:</t>
  </si>
  <si>
    <t>3. Depreciation Expense - Equipment for the month, Rp1.100.000</t>
  </si>
  <si>
    <t>Unearned Service Revenue</t>
  </si>
  <si>
    <t>5. Accrued salary expense on August 31, Rp20.000.000</t>
  </si>
  <si>
    <t>ADJUSTING ENTRIES</t>
  </si>
  <si>
    <t>Account</t>
  </si>
  <si>
    <t>WORK SHEET</t>
  </si>
  <si>
    <t>Adjusting Entries</t>
  </si>
  <si>
    <t>Adjusted Trial Balance</t>
  </si>
  <si>
    <t>Income Statement</t>
  </si>
  <si>
    <t>Balance Sheet</t>
  </si>
  <si>
    <t>1. Prepaid Insurance on August 31, Rp50.000.000</t>
  </si>
  <si>
    <t>2. Supplies Expense for the month, Rp23.050.000</t>
  </si>
  <si>
    <t>4. Unearned Service Revenue on August 31, Rp150.000.000</t>
  </si>
  <si>
    <t>Net Income</t>
  </si>
  <si>
    <t>FINANCIAL STATEMENT</t>
  </si>
  <si>
    <t>For the month ended August 31, 2019</t>
  </si>
  <si>
    <t>Statement of Owner's Equity</t>
  </si>
  <si>
    <t>Expenses:</t>
  </si>
  <si>
    <t>Total expenses</t>
  </si>
  <si>
    <t>Increase in Owner's Equity</t>
  </si>
  <si>
    <t>Capital, Ibad, on August 31, 2019</t>
  </si>
  <si>
    <t>Assets</t>
  </si>
  <si>
    <t>Current Assets</t>
  </si>
  <si>
    <t>Total Current Assets</t>
  </si>
  <si>
    <t>Fixed Assets</t>
  </si>
  <si>
    <t>Total Liabilities</t>
  </si>
  <si>
    <t>Total Fixed Assets</t>
  </si>
  <si>
    <t>Liabilities</t>
  </si>
  <si>
    <t>Owner's Equity</t>
  </si>
  <si>
    <t>Total Liabilities dan Owner's Equity</t>
  </si>
  <si>
    <t>Instructions:</t>
  </si>
  <si>
    <t>1. Journalize entries for transactions</t>
  </si>
  <si>
    <t>2. Prepare T Account</t>
  </si>
  <si>
    <t>3. Prepare an Unadjusted Trial Balance</t>
  </si>
  <si>
    <t>4. Prepare adjusting journal entries</t>
  </si>
  <si>
    <t>5. Prepare a spreadsheet/worksheet</t>
  </si>
  <si>
    <t>6. Prepare income statement, statement of owner's equity, and balance 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</si>
</sst>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theme="1"/>
      <name val="Leelawadee"/>
      <family val="2"/>
      <charset val="22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/>
    <xf numFmtId="0" fontId="2" fillId="0" borderId="5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2" fillId="0" borderId="10" xfId="1" applyNumberFormat="1" applyFont="1" applyBorder="1"/>
    <xf numFmtId="164" fontId="3" fillId="0" borderId="11" xfId="1" applyNumberFormat="1" applyFont="1" applyBorder="1"/>
    <xf numFmtId="164" fontId="3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right"/>
    </xf>
    <xf numFmtId="164" fontId="2" fillId="0" borderId="3" xfId="1" applyNumberFormat="1" applyFont="1" applyBorder="1"/>
    <xf numFmtId="164" fontId="2" fillId="0" borderId="12" xfId="1" applyNumberFormat="1" applyFont="1" applyBorder="1"/>
    <xf numFmtId="164" fontId="2" fillId="0" borderId="5" xfId="1" applyNumberFormat="1" applyFont="1" applyBorder="1"/>
    <xf numFmtId="0" fontId="2" fillId="0" borderId="10" xfId="0" applyFont="1" applyBorder="1" applyAlignment="1">
      <alignment horizontal="center"/>
    </xf>
    <xf numFmtId="0" fontId="3" fillId="0" borderId="0" xfId="0" applyFont="1" applyAlignment="1"/>
    <xf numFmtId="164" fontId="3" fillId="0" borderId="0" xfId="1" applyNumberFormat="1" applyFont="1"/>
    <xf numFmtId="0" fontId="2" fillId="0" borderId="1" xfId="0" applyFont="1" applyBorder="1" applyAlignment="1">
      <alignment vertical="center"/>
    </xf>
    <xf numFmtId="164" fontId="2" fillId="0" borderId="1" xfId="1" applyNumberFormat="1" applyFont="1" applyBorder="1"/>
    <xf numFmtId="0" fontId="3" fillId="0" borderId="1" xfId="0" applyFont="1" applyBorder="1"/>
    <xf numFmtId="0" fontId="3" fillId="0" borderId="0" xfId="0" applyFont="1" applyAlignment="1">
      <alignment horizontal="centerContinuous"/>
    </xf>
    <xf numFmtId="164" fontId="3" fillId="0" borderId="0" xfId="1" applyNumberFormat="1" applyFont="1" applyAlignment="1">
      <alignment horizontal="centerContinuous"/>
    </xf>
    <xf numFmtId="164" fontId="2" fillId="0" borderId="0" xfId="1" applyNumberFormat="1" applyFont="1" applyAlignment="1">
      <alignment horizontal="centerContinuous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Continuous"/>
    </xf>
    <xf numFmtId="0" fontId="3" fillId="0" borderId="13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164" fontId="2" fillId="0" borderId="13" xfId="1" applyNumberFormat="1" applyFont="1" applyBorder="1" applyAlignment="1">
      <alignment horizontal="centerContinuous"/>
    </xf>
    <xf numFmtId="164" fontId="2" fillId="0" borderId="13" xfId="1" applyNumberFormat="1" applyFont="1" applyBorder="1"/>
    <xf numFmtId="164" fontId="3" fillId="0" borderId="0" xfId="1" applyNumberFormat="1" applyFont="1" applyBorder="1" applyAlignment="1">
      <alignment horizontal="center"/>
    </xf>
    <xf numFmtId="164" fontId="3" fillId="0" borderId="14" xfId="1" applyNumberFormat="1" applyFont="1" applyBorder="1"/>
    <xf numFmtId="164" fontId="2" fillId="0" borderId="2" xfId="1" applyNumberFormat="1" applyFont="1" applyBorder="1"/>
    <xf numFmtId="164" fontId="3" fillId="0" borderId="5" xfId="1" applyNumberFormat="1" applyFont="1" applyBorder="1"/>
    <xf numFmtId="164" fontId="2" fillId="0" borderId="0" xfId="1" applyNumberFormat="1" applyFont="1" applyBorder="1"/>
    <xf numFmtId="164" fontId="2" fillId="0" borderId="7" xfId="1" applyNumberFormat="1" applyFont="1" applyBorder="1"/>
    <xf numFmtId="164" fontId="2" fillId="0" borderId="6" xfId="1" applyNumberFormat="1" applyFont="1" applyBorder="1"/>
    <xf numFmtId="164" fontId="2" fillId="0" borderId="4" xfId="1" applyNumberFormat="1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/>
    <xf numFmtId="0" fontId="2" fillId="0" borderId="1" xfId="0" applyFont="1" applyBorder="1"/>
    <xf numFmtId="0" fontId="2" fillId="0" borderId="0" xfId="0" applyFont="1" applyBorder="1"/>
    <xf numFmtId="0" fontId="2" fillId="0" borderId="15" xfId="0" applyFont="1" applyBorder="1"/>
    <xf numFmtId="0" fontId="2" fillId="0" borderId="5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 vertical="center"/>
    </xf>
    <xf numFmtId="164" fontId="4" fillId="0" borderId="1" xfId="1" applyNumberFormat="1" applyFont="1" applyBorder="1"/>
    <xf numFmtId="164" fontId="4" fillId="0" borderId="1" xfId="1" applyNumberFormat="1" applyFont="1" applyBorder="1" applyAlignment="1">
      <alignment vertical="center"/>
    </xf>
    <xf numFmtId="17" fontId="3" fillId="0" borderId="13" xfId="0" applyNumberFormat="1" applyFont="1" applyBorder="1" applyAlignment="1">
      <alignment horizontal="centerContinuous"/>
    </xf>
    <xf numFmtId="164" fontId="4" fillId="0" borderId="3" xfId="1" applyNumberFormat="1" applyFont="1" applyBorder="1"/>
    <xf numFmtId="164" fontId="4" fillId="0" borderId="12" xfId="1" applyNumberFormat="1" applyFont="1" applyBorder="1"/>
    <xf numFmtId="0" fontId="3" fillId="0" borderId="0" xfId="0" applyFont="1" applyBorder="1" applyAlignment="1"/>
    <xf numFmtId="0" fontId="5" fillId="0" borderId="0" xfId="0" applyFont="1" applyAlignment="1">
      <alignment vertical="center"/>
    </xf>
    <xf numFmtId="0" fontId="6" fillId="0" borderId="0" xfId="0" applyFont="1"/>
    <xf numFmtId="164" fontId="6" fillId="0" borderId="0" xfId="1" applyNumberFormat="1" applyFont="1"/>
    <xf numFmtId="0" fontId="3" fillId="0" borderId="10" xfId="0" applyFont="1" applyBorder="1" applyAlignment="1">
      <alignment horizontal="center"/>
    </xf>
    <xf numFmtId="164" fontId="3" fillId="0" borderId="10" xfId="1" applyNumberFormat="1" applyFont="1" applyBorder="1" applyAlignment="1">
      <alignment horizontal="center"/>
    </xf>
    <xf numFmtId="164" fontId="2" fillId="0" borderId="15" xfId="1" applyNumberFormat="1" applyFont="1" applyBorder="1"/>
    <xf numFmtId="0" fontId="6" fillId="0" borderId="8" xfId="0" applyFont="1" applyBorder="1"/>
    <xf numFmtId="0" fontId="6" fillId="0" borderId="15" xfId="0" applyFont="1" applyBorder="1"/>
    <xf numFmtId="164" fontId="6" fillId="0" borderId="15" xfId="1" applyNumberFormat="1" applyFont="1" applyBorder="1"/>
    <xf numFmtId="0" fontId="2" fillId="0" borderId="15" xfId="0" applyFont="1" applyBorder="1" applyAlignment="1">
      <alignment vertical="center"/>
    </xf>
    <xf numFmtId="0" fontId="6" fillId="0" borderId="1" xfId="0" applyFont="1" applyBorder="1"/>
    <xf numFmtId="164" fontId="6" fillId="0" borderId="1" xfId="1" applyNumberFormat="1" applyFont="1" applyBorder="1"/>
    <xf numFmtId="164" fontId="7" fillId="0" borderId="14" xfId="1" applyNumberFormat="1" applyFont="1" applyBorder="1"/>
    <xf numFmtId="0" fontId="7" fillId="0" borderId="0" xfId="0" applyFont="1"/>
    <xf numFmtId="164" fontId="6" fillId="0" borderId="1" xfId="0" applyNumberFormat="1" applyFont="1" applyBorder="1"/>
    <xf numFmtId="164" fontId="7" fillId="0" borderId="0" xfId="0" applyNumberFormat="1" applyFont="1"/>
    <xf numFmtId="0" fontId="7" fillId="0" borderId="1" xfId="0" applyFont="1" applyBorder="1"/>
    <xf numFmtId="164" fontId="7" fillId="0" borderId="1" xfId="0" applyNumberFormat="1" applyFont="1" applyBorder="1"/>
    <xf numFmtId="15" fontId="3" fillId="0" borderId="13" xfId="0" applyNumberFormat="1" applyFont="1" applyBorder="1" applyAlignment="1">
      <alignment horizontal="centerContinuous"/>
    </xf>
    <xf numFmtId="0" fontId="3" fillId="0" borderId="0" xfId="0" applyFont="1" applyBorder="1"/>
    <xf numFmtId="164" fontId="6" fillId="0" borderId="13" xfId="1" applyNumberFormat="1" applyFont="1" applyBorder="1"/>
    <xf numFmtId="0" fontId="7" fillId="0" borderId="0" xfId="0" applyFont="1" applyBorder="1"/>
    <xf numFmtId="164" fontId="3" fillId="0" borderId="0" xfId="1" applyNumberFormat="1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7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6CE85-2C22-4093-BA8F-D03DFD0FB1FD}">
  <dimension ref="A1:AO101"/>
  <sheetViews>
    <sheetView tabSelected="1" topLeftCell="A44" workbookViewId="0">
      <selection activeCell="J59" sqref="J59"/>
    </sheetView>
  </sheetViews>
  <sheetFormatPr defaultRowHeight="15.75" x14ac:dyDescent="0.25"/>
  <cols>
    <col min="1" max="1" width="36.7109375" style="2" customWidth="1"/>
    <col min="2" max="2" width="15.42578125" style="2" customWidth="1"/>
    <col min="3" max="3" width="9.140625" style="2"/>
    <col min="4" max="4" width="18.85546875" style="2" customWidth="1"/>
    <col min="5" max="8" width="9.140625" style="2"/>
    <col min="9" max="9" width="7.5703125" style="2" customWidth="1"/>
    <col min="10" max="10" width="5.140625" style="2" customWidth="1"/>
    <col min="11" max="11" width="9.140625" style="2"/>
    <col min="12" max="12" width="22.42578125" style="2" customWidth="1"/>
    <col min="13" max="13" width="5.5703125" style="7" customWidth="1"/>
    <col min="14" max="14" width="13.7109375" style="8" customWidth="1"/>
    <col min="15" max="15" width="14" style="8" bestFit="1" customWidth="1"/>
    <col min="16" max="16" width="9.140625" style="2"/>
    <col min="17" max="18" width="14" style="8" customWidth="1"/>
    <col min="19" max="19" width="14.140625" style="8" customWidth="1"/>
    <col min="20" max="21" width="14" style="8" customWidth="1"/>
    <col min="22" max="23" width="9.140625" style="2"/>
    <col min="24" max="24" width="36.7109375" style="2" customWidth="1"/>
    <col min="25" max="26" width="15.7109375" style="8" bestFit="1" customWidth="1"/>
    <col min="27" max="28" width="9.140625" style="2"/>
    <col min="29" max="29" width="4.7109375" style="2" customWidth="1"/>
    <col min="30" max="30" width="23.7109375" style="2" customWidth="1"/>
    <col min="31" max="31" width="9.140625" style="2"/>
    <col min="32" max="32" width="14" style="8" bestFit="1" customWidth="1"/>
    <col min="33" max="33" width="14.7109375" style="8" bestFit="1" customWidth="1"/>
    <col min="34" max="35" width="9.140625" style="2"/>
    <col min="36" max="36" width="21.5703125" style="2" bestFit="1" customWidth="1"/>
    <col min="37" max="37" width="14" style="8" bestFit="1" customWidth="1"/>
    <col min="38" max="38" width="15.7109375" style="8" bestFit="1" customWidth="1"/>
    <col min="39" max="39" width="4.5703125" style="2" customWidth="1"/>
    <col min="40" max="40" width="29.140625" style="2" bestFit="1" customWidth="1"/>
    <col min="41" max="41" width="15.7109375" style="8" bestFit="1" customWidth="1"/>
    <col min="42" max="16384" width="9.140625" style="2"/>
  </cols>
  <sheetData>
    <row r="1" spans="1:28" x14ac:dyDescent="0.25">
      <c r="A1" s="2" t="s">
        <v>10</v>
      </c>
      <c r="B1" s="30"/>
      <c r="C1" s="30"/>
      <c r="D1" s="30"/>
      <c r="E1" s="1"/>
      <c r="F1" s="4"/>
      <c r="G1" s="4"/>
      <c r="H1" s="4"/>
    </row>
    <row r="2" spans="1:28" x14ac:dyDescent="0.25">
      <c r="A2" s="24" t="s">
        <v>11</v>
      </c>
      <c r="B2" s="55">
        <v>270400000</v>
      </c>
      <c r="C2" s="85" t="s">
        <v>5</v>
      </c>
      <c r="D2" s="85"/>
      <c r="E2" s="85"/>
      <c r="F2" s="85"/>
      <c r="G2" s="85"/>
      <c r="H2" s="85"/>
    </row>
    <row r="3" spans="1:28" x14ac:dyDescent="0.25">
      <c r="A3" s="24" t="s">
        <v>12</v>
      </c>
      <c r="B3" s="55">
        <v>303450000</v>
      </c>
      <c r="C3" s="85" t="s">
        <v>5</v>
      </c>
      <c r="D3" s="86"/>
      <c r="E3" s="86"/>
      <c r="F3" s="86"/>
      <c r="G3" s="86"/>
      <c r="H3" s="86"/>
    </row>
    <row r="4" spans="1:28" x14ac:dyDescent="0.25">
      <c r="A4" s="24" t="s">
        <v>13</v>
      </c>
      <c r="B4" s="55">
        <v>105300000</v>
      </c>
      <c r="C4" s="85" t="s">
        <v>5</v>
      </c>
      <c r="D4" s="86"/>
      <c r="E4" s="86"/>
      <c r="F4" s="86"/>
      <c r="G4" s="86"/>
      <c r="H4" s="86"/>
    </row>
    <row r="5" spans="1:28" x14ac:dyDescent="0.25">
      <c r="A5" s="24" t="s">
        <v>33</v>
      </c>
      <c r="B5" s="55">
        <v>45500000</v>
      </c>
      <c r="C5" s="85" t="s">
        <v>5</v>
      </c>
      <c r="D5" s="86"/>
      <c r="E5" s="86"/>
      <c r="F5" s="86"/>
      <c r="G5" s="86"/>
      <c r="H5" s="86"/>
    </row>
    <row r="6" spans="1:28" x14ac:dyDescent="0.25">
      <c r="A6" s="24" t="s">
        <v>44</v>
      </c>
      <c r="B6" s="55">
        <v>226850000</v>
      </c>
      <c r="C6" s="85" t="s">
        <v>5</v>
      </c>
      <c r="D6" s="86"/>
      <c r="E6" s="86"/>
      <c r="F6" s="86"/>
      <c r="G6" s="86"/>
      <c r="H6" s="86"/>
    </row>
    <row r="7" spans="1:28" x14ac:dyDescent="0.25">
      <c r="A7" s="24" t="s">
        <v>14</v>
      </c>
      <c r="B7" s="55">
        <v>137000000</v>
      </c>
      <c r="C7" s="85" t="s">
        <v>5</v>
      </c>
      <c r="D7" s="86"/>
      <c r="E7" s="86"/>
      <c r="F7" s="86"/>
      <c r="G7" s="86"/>
      <c r="H7" s="86"/>
    </row>
    <row r="8" spans="1:28" x14ac:dyDescent="0.25">
      <c r="A8" s="24" t="s">
        <v>39</v>
      </c>
      <c r="B8" s="55">
        <v>0</v>
      </c>
      <c r="C8" s="49" t="s">
        <v>6</v>
      </c>
      <c r="D8" s="4"/>
      <c r="E8" s="4"/>
      <c r="F8" s="4"/>
      <c r="G8" s="4"/>
      <c r="H8" s="4"/>
    </row>
    <row r="9" spans="1:28" x14ac:dyDescent="0.25">
      <c r="A9" s="24" t="s">
        <v>15</v>
      </c>
      <c r="B9" s="55">
        <v>108550000</v>
      </c>
      <c r="C9" s="85" t="s">
        <v>6</v>
      </c>
      <c r="D9" s="86"/>
      <c r="E9" s="86"/>
      <c r="F9" s="86"/>
      <c r="G9" s="86"/>
      <c r="H9" s="86"/>
    </row>
    <row r="10" spans="1:28" x14ac:dyDescent="0.25">
      <c r="A10" s="51" t="s">
        <v>61</v>
      </c>
      <c r="B10" s="56">
        <v>250000000</v>
      </c>
      <c r="C10" s="2" t="s">
        <v>6</v>
      </c>
      <c r="D10" s="4"/>
      <c r="E10" s="4"/>
      <c r="F10" s="4"/>
      <c r="G10" s="4"/>
      <c r="H10" s="4"/>
    </row>
    <row r="11" spans="1:28" x14ac:dyDescent="0.25">
      <c r="A11" s="51" t="s">
        <v>42</v>
      </c>
      <c r="B11" s="55">
        <v>0</v>
      </c>
      <c r="C11" s="2" t="s">
        <v>6</v>
      </c>
      <c r="D11" s="4"/>
      <c r="E11" s="4"/>
      <c r="F11" s="4"/>
      <c r="G11" s="4"/>
      <c r="H11" s="4"/>
    </row>
    <row r="12" spans="1:28" x14ac:dyDescent="0.25">
      <c r="A12" s="24" t="s">
        <v>16</v>
      </c>
      <c r="B12" s="55">
        <v>878800000</v>
      </c>
      <c r="C12" s="49" t="s">
        <v>6</v>
      </c>
      <c r="D12" s="4"/>
      <c r="E12" s="4"/>
      <c r="F12" s="4"/>
      <c r="G12" s="4"/>
      <c r="H12" s="4"/>
    </row>
    <row r="13" spans="1:28" x14ac:dyDescent="0.25">
      <c r="A13" s="24" t="s">
        <v>0</v>
      </c>
      <c r="B13" s="55">
        <v>70200000</v>
      </c>
      <c r="C13" s="49" t="s">
        <v>5</v>
      </c>
      <c r="D13" s="4"/>
      <c r="E13" s="4"/>
      <c r="F13" s="4"/>
      <c r="G13" s="4"/>
      <c r="H13" s="4"/>
    </row>
    <row r="14" spans="1:28" x14ac:dyDescent="0.25">
      <c r="A14" s="24" t="s">
        <v>17</v>
      </c>
      <c r="B14" s="55">
        <v>206350000</v>
      </c>
      <c r="C14" s="49" t="s">
        <v>6</v>
      </c>
      <c r="D14" s="4"/>
      <c r="E14" s="4"/>
      <c r="F14" s="4"/>
      <c r="G14" s="4"/>
      <c r="H14" s="4"/>
    </row>
    <row r="15" spans="1:28" x14ac:dyDescent="0.25">
      <c r="A15" s="24" t="s">
        <v>18</v>
      </c>
      <c r="B15" s="55">
        <v>110600000</v>
      </c>
      <c r="C15" s="49" t="s">
        <v>5</v>
      </c>
      <c r="AA15" s="22"/>
      <c r="AB15" s="22"/>
    </row>
    <row r="16" spans="1:28" x14ac:dyDescent="0.25">
      <c r="A16" s="24" t="s">
        <v>19</v>
      </c>
      <c r="B16" s="55">
        <v>54000000</v>
      </c>
      <c r="C16" s="49" t="s">
        <v>5</v>
      </c>
      <c r="D16" s="4"/>
      <c r="E16" s="4"/>
      <c r="F16" s="4"/>
      <c r="G16" s="4"/>
      <c r="H16" s="4"/>
    </row>
    <row r="17" spans="1:26" x14ac:dyDescent="0.25">
      <c r="A17" s="51" t="s">
        <v>41</v>
      </c>
      <c r="B17" s="56">
        <v>0</v>
      </c>
      <c r="C17" s="2" t="s">
        <v>5</v>
      </c>
      <c r="D17" s="4"/>
      <c r="E17" s="4"/>
      <c r="F17" s="4"/>
      <c r="G17" s="4"/>
      <c r="H17" s="4"/>
    </row>
    <row r="18" spans="1:26" x14ac:dyDescent="0.25">
      <c r="A18" s="24" t="s">
        <v>20</v>
      </c>
      <c r="B18" s="55">
        <v>50200000</v>
      </c>
      <c r="C18" s="49" t="s">
        <v>5</v>
      </c>
      <c r="D18" s="50"/>
      <c r="E18" s="50"/>
      <c r="F18" s="50"/>
      <c r="G18" s="50"/>
      <c r="H18" s="50"/>
    </row>
    <row r="19" spans="1:26" x14ac:dyDescent="0.25">
      <c r="A19" s="24" t="s">
        <v>21</v>
      </c>
      <c r="B19" s="55">
        <v>40200000</v>
      </c>
      <c r="C19" s="49" t="s">
        <v>5</v>
      </c>
      <c r="D19" s="4"/>
      <c r="E19" s="4"/>
      <c r="F19" s="4"/>
      <c r="G19" s="4"/>
      <c r="H19" s="4"/>
    </row>
    <row r="20" spans="1:26" ht="16.5" customHeight="1" x14ac:dyDescent="0.25">
      <c r="A20" s="51" t="s">
        <v>43</v>
      </c>
      <c r="B20" s="56">
        <v>0</v>
      </c>
      <c r="C20" s="50" t="s">
        <v>5</v>
      </c>
      <c r="G20" s="4"/>
      <c r="H20" s="4"/>
      <c r="I20" s="89" t="s">
        <v>8</v>
      </c>
      <c r="J20" s="89"/>
      <c r="K20" s="89"/>
      <c r="L20" s="89"/>
      <c r="M20" s="89"/>
      <c r="N20" s="89"/>
      <c r="O20" s="89"/>
      <c r="Q20" s="27" t="s">
        <v>8</v>
      </c>
      <c r="R20" s="27"/>
      <c r="S20" s="27"/>
      <c r="T20" s="27"/>
      <c r="U20" s="27"/>
      <c r="V20" s="22"/>
      <c r="W20" s="22"/>
      <c r="X20" s="27" t="s">
        <v>8</v>
      </c>
      <c r="Y20" s="28"/>
      <c r="Z20" s="28"/>
    </row>
    <row r="21" spans="1:26" ht="16.5" customHeight="1" x14ac:dyDescent="0.25">
      <c r="A21" s="51" t="s">
        <v>40</v>
      </c>
      <c r="B21" s="56">
        <v>0</v>
      </c>
      <c r="C21" s="49" t="s">
        <v>5</v>
      </c>
      <c r="G21" s="4"/>
      <c r="H21" s="4"/>
      <c r="I21" s="89" t="s">
        <v>24</v>
      </c>
      <c r="J21" s="89"/>
      <c r="K21" s="89"/>
      <c r="L21" s="89"/>
      <c r="M21" s="89"/>
      <c r="N21" s="89"/>
      <c r="O21" s="89"/>
      <c r="Q21" s="27" t="s">
        <v>58</v>
      </c>
      <c r="R21" s="27"/>
      <c r="S21" s="27"/>
      <c r="T21" s="27"/>
      <c r="U21" s="27"/>
      <c r="V21" s="22"/>
      <c r="W21" s="22"/>
      <c r="X21" s="27" t="s">
        <v>56</v>
      </c>
      <c r="Y21" s="29"/>
      <c r="Z21" s="29"/>
    </row>
    <row r="22" spans="1:26" x14ac:dyDescent="0.25">
      <c r="A22" s="24" t="s">
        <v>22</v>
      </c>
      <c r="B22" s="57">
        <v>30000000</v>
      </c>
      <c r="C22" s="2" t="s">
        <v>5</v>
      </c>
      <c r="G22" s="4"/>
      <c r="H22" s="4"/>
      <c r="I22" s="90">
        <v>43678</v>
      </c>
      <c r="J22" s="91"/>
      <c r="K22" s="91"/>
      <c r="L22" s="91"/>
      <c r="M22" s="91"/>
      <c r="N22" s="91"/>
      <c r="O22" s="91"/>
      <c r="Q22" s="58">
        <v>43678</v>
      </c>
      <c r="R22" s="32"/>
      <c r="S22" s="32"/>
      <c r="T22" s="32"/>
      <c r="U22" s="32"/>
      <c r="V22" s="61"/>
      <c r="W22" s="61"/>
      <c r="X22" s="27" t="s">
        <v>57</v>
      </c>
      <c r="Y22" s="29"/>
      <c r="Z22" s="29"/>
    </row>
    <row r="23" spans="1:26" x14ac:dyDescent="0.25">
      <c r="G23" s="4"/>
      <c r="H23" s="4"/>
      <c r="I23" s="87" t="s">
        <v>27</v>
      </c>
      <c r="J23" s="88"/>
      <c r="K23" s="87" t="s">
        <v>28</v>
      </c>
      <c r="L23" s="88"/>
      <c r="M23" s="12" t="s">
        <v>1</v>
      </c>
      <c r="N23" s="13" t="s">
        <v>2</v>
      </c>
      <c r="O23" s="13" t="s">
        <v>29</v>
      </c>
      <c r="Q23" s="84" t="s">
        <v>11</v>
      </c>
      <c r="R23" s="84"/>
      <c r="T23" s="84" t="s">
        <v>16</v>
      </c>
      <c r="U23" s="84"/>
      <c r="V23" s="52"/>
      <c r="W23" s="9"/>
      <c r="X23" s="12" t="s">
        <v>64</v>
      </c>
      <c r="Y23" s="13" t="s">
        <v>2</v>
      </c>
      <c r="Z23" s="13" t="s">
        <v>29</v>
      </c>
    </row>
    <row r="24" spans="1:26" x14ac:dyDescent="0.25">
      <c r="A24" s="2" t="s">
        <v>23</v>
      </c>
      <c r="B24" s="3"/>
      <c r="C24" s="3"/>
      <c r="D24" s="3"/>
      <c r="E24" s="3"/>
      <c r="F24" s="3"/>
      <c r="G24" s="1"/>
      <c r="H24" s="1"/>
      <c r="I24" s="44">
        <v>2019</v>
      </c>
      <c r="J24" s="45" t="s">
        <v>31</v>
      </c>
      <c r="K24" s="10"/>
      <c r="L24" s="11"/>
      <c r="M24" s="21"/>
      <c r="N24" s="14"/>
      <c r="O24" s="14"/>
      <c r="Q24" s="8" t="s">
        <v>5</v>
      </c>
      <c r="R24" s="17" t="s">
        <v>30</v>
      </c>
      <c r="T24" s="8" t="s">
        <v>5</v>
      </c>
      <c r="U24" s="17" t="s">
        <v>6</v>
      </c>
      <c r="X24" s="24" t="s">
        <v>11</v>
      </c>
      <c r="Y24" s="25">
        <f>Q34</f>
        <v>390050000</v>
      </c>
      <c r="Z24" s="25"/>
    </row>
    <row r="25" spans="1:26" x14ac:dyDescent="0.25">
      <c r="A25" s="5" t="s">
        <v>25</v>
      </c>
      <c r="B25" s="5"/>
      <c r="C25" s="5"/>
      <c r="D25" s="5"/>
      <c r="E25" s="5"/>
      <c r="F25" s="5"/>
      <c r="G25" s="1"/>
      <c r="H25" s="1"/>
      <c r="I25" s="44"/>
      <c r="J25" s="45">
        <v>1</v>
      </c>
      <c r="K25" s="44" t="s">
        <v>11</v>
      </c>
      <c r="L25" s="45"/>
      <c r="M25" s="46" t="s">
        <v>7</v>
      </c>
      <c r="N25" s="25">
        <v>19500000</v>
      </c>
      <c r="O25" s="25"/>
      <c r="Q25" s="59">
        <f>B2</f>
        <v>270400000</v>
      </c>
      <c r="R25" s="19">
        <f>O28</f>
        <v>4550000</v>
      </c>
      <c r="T25" s="18"/>
      <c r="U25" s="60">
        <f>B12</f>
        <v>878800000</v>
      </c>
      <c r="X25" s="24" t="s">
        <v>12</v>
      </c>
      <c r="Y25" s="25">
        <f>Q45</f>
        <v>224000000</v>
      </c>
      <c r="Z25" s="25"/>
    </row>
    <row r="26" spans="1:26" x14ac:dyDescent="0.25">
      <c r="A26" s="1" t="s">
        <v>26</v>
      </c>
      <c r="B26" s="1"/>
      <c r="C26" s="1"/>
      <c r="D26" s="1"/>
      <c r="E26" s="1"/>
      <c r="F26" s="4"/>
      <c r="G26" s="1"/>
      <c r="H26" s="1"/>
      <c r="I26" s="44"/>
      <c r="J26" s="45"/>
      <c r="K26" s="44"/>
      <c r="L26" s="45" t="s">
        <v>16</v>
      </c>
      <c r="M26" s="46" t="s">
        <v>7</v>
      </c>
      <c r="N26" s="25"/>
      <c r="O26" s="25">
        <f>N25</f>
        <v>19500000</v>
      </c>
      <c r="Q26" s="8">
        <f>N25</f>
        <v>19500000</v>
      </c>
      <c r="R26" s="43">
        <f>O30</f>
        <v>7800000</v>
      </c>
      <c r="T26" s="20"/>
      <c r="U26" s="42">
        <f>O26</f>
        <v>19500000</v>
      </c>
      <c r="X26" s="24" t="s">
        <v>13</v>
      </c>
      <c r="Y26" s="25">
        <f>Q52</f>
        <v>108550000</v>
      </c>
      <c r="Z26" s="25"/>
    </row>
    <row r="27" spans="1:26" x14ac:dyDescent="0.25">
      <c r="A27" s="1" t="s">
        <v>32</v>
      </c>
      <c r="B27" s="1"/>
      <c r="C27" s="1"/>
      <c r="D27" s="1"/>
      <c r="E27" s="1"/>
      <c r="F27" s="4"/>
      <c r="G27" s="4"/>
      <c r="H27" s="4"/>
      <c r="I27" s="44"/>
      <c r="J27" s="45">
        <v>2</v>
      </c>
      <c r="K27" s="24" t="s">
        <v>21</v>
      </c>
      <c r="L27" s="45"/>
      <c r="M27" s="46" t="s">
        <v>7</v>
      </c>
      <c r="N27" s="25">
        <v>4550000</v>
      </c>
      <c r="O27" s="25"/>
      <c r="Q27" s="20">
        <f>N33</f>
        <v>7500000</v>
      </c>
      <c r="R27" s="8">
        <f>O36</f>
        <v>25000000</v>
      </c>
      <c r="T27" s="20"/>
      <c r="U27" s="23">
        <f>SUM(U25:U26)</f>
        <v>898300000</v>
      </c>
      <c r="X27" s="24" t="s">
        <v>33</v>
      </c>
      <c r="Y27" s="25">
        <f>Q60</f>
        <v>53300000</v>
      </c>
      <c r="Z27" s="25"/>
    </row>
    <row r="28" spans="1:26" x14ac:dyDescent="0.25">
      <c r="A28" s="1"/>
      <c r="B28" s="1"/>
      <c r="C28" s="1"/>
      <c r="D28" s="1"/>
      <c r="E28" s="1"/>
      <c r="F28" s="4"/>
      <c r="G28" s="4"/>
      <c r="H28" s="4"/>
      <c r="I28" s="44"/>
      <c r="J28" s="45"/>
      <c r="K28" s="44"/>
      <c r="L28" s="45" t="s">
        <v>11</v>
      </c>
      <c r="M28" s="46" t="s">
        <v>7</v>
      </c>
      <c r="N28" s="25"/>
      <c r="O28" s="25">
        <v>4550000</v>
      </c>
      <c r="Q28" s="20">
        <f>N45</f>
        <v>164450000</v>
      </c>
      <c r="R28" s="8">
        <f>O40</f>
        <v>6500000</v>
      </c>
      <c r="T28" s="20"/>
      <c r="X28" s="48" t="s">
        <v>44</v>
      </c>
      <c r="Y28" s="25">
        <f>Q66</f>
        <v>226850000</v>
      </c>
      <c r="Z28" s="25"/>
    </row>
    <row r="29" spans="1:26" x14ac:dyDescent="0.25">
      <c r="A29" s="5" t="s">
        <v>38</v>
      </c>
      <c r="B29" s="5"/>
      <c r="C29" s="5"/>
      <c r="D29" s="5"/>
      <c r="E29" s="5"/>
      <c r="F29" s="5"/>
      <c r="G29" s="4"/>
      <c r="H29" s="4"/>
      <c r="I29" s="44"/>
      <c r="J29" s="45">
        <v>3</v>
      </c>
      <c r="K29" s="47" t="s">
        <v>33</v>
      </c>
      <c r="L29" s="45"/>
      <c r="M29" s="46" t="s">
        <v>7</v>
      </c>
      <c r="N29" s="25">
        <v>7800000</v>
      </c>
      <c r="O29" s="25"/>
      <c r="Q29" s="20">
        <f>N49</f>
        <v>19500000</v>
      </c>
      <c r="R29" s="8">
        <f>O44</f>
        <v>9750000</v>
      </c>
      <c r="X29" s="24" t="s">
        <v>14</v>
      </c>
      <c r="Y29" s="25">
        <f>Q76</f>
        <v>156500000</v>
      </c>
      <c r="Z29" s="25"/>
    </row>
    <row r="30" spans="1:26" x14ac:dyDescent="0.25">
      <c r="A30" s="5" t="s">
        <v>34</v>
      </c>
      <c r="B30" s="5"/>
      <c r="C30" s="5"/>
      <c r="D30" s="5"/>
      <c r="E30" s="5"/>
      <c r="F30" s="5"/>
      <c r="G30" s="4"/>
      <c r="H30" s="4"/>
      <c r="I30" s="44"/>
      <c r="J30" s="45"/>
      <c r="K30" s="44"/>
      <c r="L30" s="45" t="s">
        <v>11</v>
      </c>
      <c r="M30" s="46" t="s">
        <v>7</v>
      </c>
      <c r="N30" s="25"/>
      <c r="O30" s="25">
        <v>7800000</v>
      </c>
      <c r="Q30" s="20"/>
      <c r="R30" s="8">
        <f>O48</f>
        <v>19500000</v>
      </c>
      <c r="X30" s="24" t="s">
        <v>39</v>
      </c>
      <c r="Y30" s="25"/>
      <c r="Z30" s="25">
        <f>R81</f>
        <v>0</v>
      </c>
    </row>
    <row r="31" spans="1:26" x14ac:dyDescent="0.25">
      <c r="A31" s="5" t="s">
        <v>35</v>
      </c>
      <c r="B31" s="5"/>
      <c r="C31" s="5"/>
      <c r="D31" s="5"/>
      <c r="E31" s="5"/>
      <c r="F31" s="5"/>
      <c r="G31" s="4"/>
      <c r="H31" s="4"/>
      <c r="I31" s="44"/>
      <c r="J31" s="45">
        <v>4</v>
      </c>
      <c r="K31" s="47" t="s">
        <v>12</v>
      </c>
      <c r="L31" s="45"/>
      <c r="M31" s="46" t="s">
        <v>7</v>
      </c>
      <c r="N31" s="25">
        <v>75000000</v>
      </c>
      <c r="O31" s="25"/>
      <c r="Q31" s="20"/>
      <c r="R31" s="8">
        <f>O52</f>
        <v>13000000</v>
      </c>
      <c r="T31" s="16" t="s">
        <v>0</v>
      </c>
      <c r="U31" s="16"/>
      <c r="X31" s="24" t="s">
        <v>15</v>
      </c>
      <c r="Y31" s="25"/>
      <c r="Z31" s="25">
        <f>R89</f>
        <v>102050000</v>
      </c>
    </row>
    <row r="32" spans="1:26" x14ac:dyDescent="0.25">
      <c r="A32" s="5" t="s">
        <v>34</v>
      </c>
      <c r="B32" s="5"/>
      <c r="C32" s="5"/>
      <c r="D32" s="4"/>
      <c r="E32" s="4"/>
      <c r="F32" s="4"/>
      <c r="G32" s="4"/>
      <c r="H32" s="4"/>
      <c r="I32" s="44"/>
      <c r="J32" s="45"/>
      <c r="K32" s="44"/>
      <c r="L32" s="48" t="s">
        <v>17</v>
      </c>
      <c r="M32" s="46" t="s">
        <v>7</v>
      </c>
      <c r="N32" s="25"/>
      <c r="O32" s="25">
        <v>75000000</v>
      </c>
      <c r="Q32" s="41"/>
      <c r="R32" s="35">
        <f>O54</f>
        <v>5200000</v>
      </c>
      <c r="T32" s="8" t="s">
        <v>5</v>
      </c>
      <c r="U32" s="17" t="s">
        <v>6</v>
      </c>
      <c r="X32" s="51" t="s">
        <v>61</v>
      </c>
      <c r="Y32" s="25"/>
      <c r="Z32" s="25">
        <f>R94</f>
        <v>250000000</v>
      </c>
    </row>
    <row r="33" spans="1:26" x14ac:dyDescent="0.25">
      <c r="A33" s="5" t="s">
        <v>36</v>
      </c>
      <c r="B33" s="5"/>
      <c r="C33" s="5"/>
      <c r="D33" s="4"/>
      <c r="E33" s="4"/>
      <c r="F33" s="4"/>
      <c r="G33" s="4"/>
      <c r="H33" s="4"/>
      <c r="I33" s="44"/>
      <c r="J33" s="45">
        <v>5</v>
      </c>
      <c r="K33" s="44" t="s">
        <v>11</v>
      </c>
      <c r="L33" s="45"/>
      <c r="M33" s="46" t="s">
        <v>7</v>
      </c>
      <c r="N33" s="25">
        <v>7500000</v>
      </c>
      <c r="O33" s="25"/>
      <c r="Q33" s="20">
        <f>SUM(Q25:Q32)</f>
        <v>481350000</v>
      </c>
      <c r="R33" s="20">
        <f>SUM(R25:R32)</f>
        <v>91300000</v>
      </c>
      <c r="T33" s="59">
        <f>B13</f>
        <v>70200000</v>
      </c>
      <c r="U33" s="19"/>
      <c r="X33" s="51" t="s">
        <v>42</v>
      </c>
      <c r="Y33" s="25"/>
      <c r="Z33" s="25">
        <f>R100</f>
        <v>0</v>
      </c>
    </row>
    <row r="34" spans="1:26" x14ac:dyDescent="0.25">
      <c r="A34" s="5"/>
      <c r="B34" s="5"/>
      <c r="C34" s="5"/>
      <c r="D34" s="4"/>
      <c r="E34" s="4"/>
      <c r="F34" s="4"/>
      <c r="G34" s="4"/>
      <c r="H34" s="4"/>
      <c r="I34" s="44"/>
      <c r="J34" s="45"/>
      <c r="K34" s="44"/>
      <c r="L34" s="48" t="s">
        <v>17</v>
      </c>
      <c r="M34" s="46" t="s">
        <v>7</v>
      </c>
      <c r="N34" s="25"/>
      <c r="O34" s="25">
        <f>N33</f>
        <v>7500000</v>
      </c>
      <c r="Q34" s="39">
        <f>Q33-R33</f>
        <v>390050000</v>
      </c>
      <c r="T34" s="41">
        <f>N53</f>
        <v>5200000</v>
      </c>
      <c r="X34" s="24" t="s">
        <v>16</v>
      </c>
      <c r="Y34" s="25"/>
      <c r="Z34" s="25">
        <f>U27</f>
        <v>898300000</v>
      </c>
    </row>
    <row r="35" spans="1:26" x14ac:dyDescent="0.25">
      <c r="A35" s="5" t="s">
        <v>37</v>
      </c>
      <c r="B35" s="5"/>
      <c r="C35" s="5"/>
      <c r="D35" s="4"/>
      <c r="E35" s="4"/>
      <c r="F35" s="4"/>
      <c r="G35" s="4"/>
      <c r="H35" s="4"/>
      <c r="I35" s="44"/>
      <c r="J35" s="45">
        <v>6</v>
      </c>
      <c r="K35" s="24" t="s">
        <v>19</v>
      </c>
      <c r="L35" s="45"/>
      <c r="M35" s="46" t="s">
        <v>7</v>
      </c>
      <c r="N35" s="25">
        <v>25000000</v>
      </c>
      <c r="O35" s="25"/>
      <c r="Q35" s="20"/>
      <c r="T35" s="39">
        <f>SUM(T33:T34)</f>
        <v>75400000</v>
      </c>
      <c r="X35" s="24" t="s">
        <v>0</v>
      </c>
      <c r="Y35" s="25">
        <f>T35</f>
        <v>75400000</v>
      </c>
      <c r="Z35" s="25"/>
    </row>
    <row r="36" spans="1:26" x14ac:dyDescent="0.25">
      <c r="B36" s="5"/>
      <c r="C36" s="5"/>
      <c r="D36" s="4"/>
      <c r="E36" s="4"/>
      <c r="F36" s="4"/>
      <c r="G36" s="4"/>
      <c r="H36" s="4"/>
      <c r="I36" s="44"/>
      <c r="J36" s="45"/>
      <c r="K36" s="44"/>
      <c r="L36" s="45" t="s">
        <v>11</v>
      </c>
      <c r="M36" s="46" t="s">
        <v>7</v>
      </c>
      <c r="N36" s="25"/>
      <c r="O36" s="25">
        <f>N35</f>
        <v>25000000</v>
      </c>
      <c r="T36" s="20"/>
      <c r="X36" s="24" t="s">
        <v>17</v>
      </c>
      <c r="Y36" s="25"/>
      <c r="Z36" s="25">
        <f>U46</f>
        <v>318350000</v>
      </c>
    </row>
    <row r="37" spans="1:26" x14ac:dyDescent="0.25">
      <c r="A37" s="5" t="s">
        <v>45</v>
      </c>
      <c r="B37" s="5"/>
      <c r="C37" s="5"/>
      <c r="D37" s="4"/>
      <c r="E37" s="4"/>
      <c r="F37" s="4"/>
      <c r="G37" s="4"/>
      <c r="H37" s="4"/>
      <c r="I37" s="44"/>
      <c r="J37" s="45">
        <v>7</v>
      </c>
      <c r="K37" s="47" t="s">
        <v>12</v>
      </c>
      <c r="L37" s="44"/>
      <c r="M37" s="46" t="s">
        <v>7</v>
      </c>
      <c r="N37" s="25">
        <v>10000000</v>
      </c>
      <c r="O37" s="25"/>
      <c r="Q37" s="84" t="s">
        <v>12</v>
      </c>
      <c r="R37" s="84"/>
      <c r="X37" s="24" t="s">
        <v>18</v>
      </c>
      <c r="Y37" s="25">
        <f>T53</f>
        <v>123600000</v>
      </c>
      <c r="Z37" s="25"/>
    </row>
    <row r="38" spans="1:26" x14ac:dyDescent="0.25">
      <c r="A38" s="5"/>
      <c r="B38" s="5"/>
      <c r="C38" s="5"/>
      <c r="D38" s="4"/>
      <c r="E38" s="4"/>
      <c r="F38" s="4"/>
      <c r="G38" s="4"/>
      <c r="H38" s="4"/>
      <c r="I38" s="44"/>
      <c r="J38" s="45"/>
      <c r="K38" s="44"/>
      <c r="L38" s="48" t="s">
        <v>17</v>
      </c>
      <c r="M38" s="46" t="s">
        <v>7</v>
      </c>
      <c r="N38" s="25"/>
      <c r="O38" s="25">
        <v>10000000</v>
      </c>
      <c r="Q38" s="8" t="s">
        <v>5</v>
      </c>
      <c r="R38" s="17" t="s">
        <v>6</v>
      </c>
      <c r="X38" s="24" t="s">
        <v>19</v>
      </c>
      <c r="Y38" s="25">
        <f>T59</f>
        <v>79000000</v>
      </c>
      <c r="Z38" s="25"/>
    </row>
    <row r="39" spans="1:26" x14ac:dyDescent="0.25">
      <c r="A39" s="5" t="s">
        <v>46</v>
      </c>
      <c r="B39" s="5"/>
      <c r="C39" s="5"/>
      <c r="D39" s="4"/>
      <c r="E39" s="4"/>
      <c r="F39" s="4"/>
      <c r="G39" s="4"/>
      <c r="H39" s="4"/>
      <c r="I39" s="44"/>
      <c r="J39" s="45">
        <v>8</v>
      </c>
      <c r="K39" s="24" t="s">
        <v>22</v>
      </c>
      <c r="L39" s="45"/>
      <c r="M39" s="46" t="s">
        <v>7</v>
      </c>
      <c r="N39" s="25">
        <v>6500000</v>
      </c>
      <c r="O39" s="25"/>
      <c r="Q39" s="59">
        <f>B3</f>
        <v>303450000</v>
      </c>
      <c r="R39" s="19">
        <f>O46</f>
        <v>164450000</v>
      </c>
      <c r="T39" s="84" t="s">
        <v>17</v>
      </c>
      <c r="U39" s="84"/>
      <c r="X39" s="51" t="s">
        <v>41</v>
      </c>
      <c r="Y39" s="25">
        <f>T64</f>
        <v>0</v>
      </c>
      <c r="Z39" s="25"/>
    </row>
    <row r="40" spans="1:26" x14ac:dyDescent="0.25">
      <c r="B40" s="5"/>
      <c r="C40" s="5"/>
      <c r="D40" s="4"/>
      <c r="E40" s="4"/>
      <c r="F40" s="4"/>
      <c r="G40" s="4"/>
      <c r="H40" s="4"/>
      <c r="I40" s="44"/>
      <c r="J40" s="45"/>
      <c r="K40" s="44"/>
      <c r="L40" s="45" t="s">
        <v>11</v>
      </c>
      <c r="M40" s="46" t="s">
        <v>7</v>
      </c>
      <c r="N40" s="25"/>
      <c r="O40" s="25">
        <f>N39</f>
        <v>6500000</v>
      </c>
      <c r="Q40" s="20">
        <f>N31</f>
        <v>75000000</v>
      </c>
      <c r="T40" s="8" t="s">
        <v>5</v>
      </c>
      <c r="U40" s="17" t="s">
        <v>6</v>
      </c>
      <c r="X40" s="24" t="s">
        <v>20</v>
      </c>
      <c r="Y40" s="25">
        <f>T69</f>
        <v>50200000</v>
      </c>
      <c r="Z40" s="25"/>
    </row>
    <row r="41" spans="1:26" x14ac:dyDescent="0.25">
      <c r="A41" s="5" t="s">
        <v>47</v>
      </c>
      <c r="B41" s="5"/>
      <c r="C41" s="5"/>
      <c r="D41" s="4"/>
      <c r="E41" s="4"/>
      <c r="F41" s="4"/>
      <c r="G41" s="4"/>
      <c r="H41" s="4"/>
      <c r="I41" s="44"/>
      <c r="J41" s="45">
        <v>9</v>
      </c>
      <c r="K41" s="47" t="s">
        <v>13</v>
      </c>
      <c r="L41" s="45"/>
      <c r="M41" s="46" t="s">
        <v>7</v>
      </c>
      <c r="N41" s="25">
        <v>3250000</v>
      </c>
      <c r="O41" s="25"/>
      <c r="Q41" s="20">
        <f>N37</f>
        <v>10000000</v>
      </c>
      <c r="T41" s="18"/>
      <c r="U41" s="60">
        <f>B14</f>
        <v>206350000</v>
      </c>
      <c r="X41" s="24" t="s">
        <v>21</v>
      </c>
      <c r="Y41" s="25">
        <f>T78</f>
        <v>44750000</v>
      </c>
      <c r="Z41" s="25"/>
    </row>
    <row r="42" spans="1:26" x14ac:dyDescent="0.25">
      <c r="A42" s="5"/>
      <c r="B42" s="5"/>
      <c r="C42" s="5"/>
      <c r="D42" s="4"/>
      <c r="E42" s="4"/>
      <c r="F42" s="4"/>
      <c r="G42" s="1"/>
      <c r="H42" s="1"/>
      <c r="I42" s="44"/>
      <c r="J42" s="45"/>
      <c r="K42" s="44"/>
      <c r="L42" s="48" t="s">
        <v>15</v>
      </c>
      <c r="M42" s="46" t="s">
        <v>7</v>
      </c>
      <c r="N42" s="25"/>
      <c r="O42" s="25">
        <f>N41</f>
        <v>3250000</v>
      </c>
      <c r="Q42" s="20"/>
      <c r="T42" s="20"/>
      <c r="U42" s="8">
        <f>O32</f>
        <v>75000000</v>
      </c>
      <c r="X42" s="51" t="s">
        <v>43</v>
      </c>
      <c r="Y42" s="25">
        <f>T84</f>
        <v>0</v>
      </c>
      <c r="Z42" s="25"/>
    </row>
    <row r="43" spans="1:26" x14ac:dyDescent="0.25">
      <c r="A43" s="5" t="s">
        <v>48</v>
      </c>
      <c r="B43" s="5"/>
      <c r="C43" s="5"/>
      <c r="D43" s="4"/>
      <c r="E43" s="4"/>
      <c r="F43" s="4"/>
      <c r="G43" s="1"/>
      <c r="H43" s="1"/>
      <c r="I43" s="44"/>
      <c r="J43" s="45">
        <v>10</v>
      </c>
      <c r="K43" s="47" t="s">
        <v>15</v>
      </c>
      <c r="L43" s="45"/>
      <c r="M43" s="46" t="s">
        <v>7</v>
      </c>
      <c r="N43" s="25">
        <v>9750000</v>
      </c>
      <c r="O43" s="25"/>
      <c r="Q43" s="20"/>
      <c r="T43" s="20"/>
      <c r="U43" s="8">
        <f>O34</f>
        <v>7500000</v>
      </c>
      <c r="X43" s="51" t="s">
        <v>40</v>
      </c>
      <c r="Y43" s="25">
        <f>T89</f>
        <v>0</v>
      </c>
      <c r="Z43" s="25"/>
    </row>
    <row r="44" spans="1:26" x14ac:dyDescent="0.25">
      <c r="A44" s="5"/>
      <c r="B44" s="5"/>
      <c r="C44" s="5"/>
      <c r="D44" s="4"/>
      <c r="E44" s="4"/>
      <c r="F44" s="4"/>
      <c r="G44" s="4"/>
      <c r="H44" s="4"/>
      <c r="I44" s="44"/>
      <c r="J44" s="45"/>
      <c r="K44" s="44"/>
      <c r="L44" s="45" t="s">
        <v>11</v>
      </c>
      <c r="M44" s="46" t="s">
        <v>7</v>
      </c>
      <c r="N44" s="25"/>
      <c r="O44" s="25">
        <f>N43</f>
        <v>9750000</v>
      </c>
      <c r="Q44" s="18">
        <f>SUM(Q39:Q43)</f>
        <v>388450000</v>
      </c>
      <c r="R44" s="18">
        <f>SUM(R39:R43)</f>
        <v>164450000</v>
      </c>
      <c r="T44" s="20"/>
      <c r="U44" s="8">
        <f>O38</f>
        <v>10000000</v>
      </c>
      <c r="X44" s="24" t="s">
        <v>22</v>
      </c>
      <c r="Y44" s="25">
        <f>T95</f>
        <v>36500000</v>
      </c>
      <c r="Z44" s="25"/>
    </row>
    <row r="45" spans="1:26" ht="16.5" thickBot="1" x14ac:dyDescent="0.3">
      <c r="A45" s="5" t="s">
        <v>49</v>
      </c>
      <c r="B45" s="5"/>
      <c r="C45" s="5"/>
      <c r="D45" s="4"/>
      <c r="E45" s="4"/>
      <c r="F45" s="4"/>
      <c r="G45" s="4"/>
      <c r="H45" s="4"/>
      <c r="I45" s="44"/>
      <c r="J45" s="45">
        <v>11</v>
      </c>
      <c r="K45" s="44" t="s">
        <v>11</v>
      </c>
      <c r="L45" s="45"/>
      <c r="M45" s="46" t="s">
        <v>7</v>
      </c>
      <c r="N45" s="25">
        <v>164450000</v>
      </c>
      <c r="O45" s="25"/>
      <c r="Q45" s="39">
        <f>Q44-R44</f>
        <v>224000000</v>
      </c>
      <c r="T45" s="20"/>
      <c r="U45" s="42">
        <f>O50</f>
        <v>19500000</v>
      </c>
      <c r="X45" s="26" t="s">
        <v>55</v>
      </c>
      <c r="Y45" s="15">
        <f>SUM(Y24:Y44)</f>
        <v>1568700000</v>
      </c>
      <c r="Z45" s="15">
        <f>SUM(Z24:Z41)</f>
        <v>1568700000</v>
      </c>
    </row>
    <row r="46" spans="1:26" ht="16.5" thickTop="1" x14ac:dyDescent="0.25">
      <c r="A46" s="5"/>
      <c r="B46" s="5"/>
      <c r="C46" s="5"/>
      <c r="D46" s="4"/>
      <c r="E46" s="4"/>
      <c r="F46" s="4"/>
      <c r="G46" s="4"/>
      <c r="H46" s="4"/>
      <c r="I46" s="44"/>
      <c r="J46" s="45"/>
      <c r="K46" s="44"/>
      <c r="L46" s="48" t="s">
        <v>12</v>
      </c>
      <c r="M46" s="46" t="s">
        <v>7</v>
      </c>
      <c r="N46" s="25"/>
      <c r="O46" s="25">
        <f>N45</f>
        <v>164450000</v>
      </c>
      <c r="T46" s="20"/>
      <c r="U46" s="23">
        <f>SUM(U41:U45)</f>
        <v>318350000</v>
      </c>
    </row>
    <row r="47" spans="1:26" x14ac:dyDescent="0.25">
      <c r="A47" s="5" t="s">
        <v>50</v>
      </c>
      <c r="B47" s="5"/>
      <c r="C47" s="5"/>
      <c r="D47" s="5"/>
      <c r="E47" s="5"/>
      <c r="F47" s="5"/>
      <c r="G47" s="4"/>
      <c r="H47" s="4"/>
      <c r="I47" s="44"/>
      <c r="J47" s="45">
        <v>12</v>
      </c>
      <c r="K47" s="47" t="s">
        <v>14</v>
      </c>
      <c r="L47" s="45"/>
      <c r="M47" s="46" t="s">
        <v>7</v>
      </c>
      <c r="N47" s="25">
        <v>19500000</v>
      </c>
      <c r="O47" s="25"/>
      <c r="T47" s="20"/>
    </row>
    <row r="48" spans="1:26" x14ac:dyDescent="0.25">
      <c r="A48" s="5"/>
      <c r="B48" s="5"/>
      <c r="C48" s="5"/>
      <c r="D48" s="5"/>
      <c r="E48" s="5"/>
      <c r="F48" s="5"/>
      <c r="G48" s="4"/>
      <c r="H48" s="4"/>
      <c r="I48" s="44"/>
      <c r="J48" s="45"/>
      <c r="K48" s="44"/>
      <c r="L48" s="45" t="s">
        <v>11</v>
      </c>
      <c r="M48" s="46" t="s">
        <v>7</v>
      </c>
      <c r="N48" s="25"/>
      <c r="O48" s="25">
        <f>N47</f>
        <v>19500000</v>
      </c>
      <c r="Q48" s="84" t="s">
        <v>13</v>
      </c>
      <c r="R48" s="84"/>
    </row>
    <row r="49" spans="1:21" x14ac:dyDescent="0.25">
      <c r="A49" s="5" t="s">
        <v>51</v>
      </c>
      <c r="B49" s="5"/>
      <c r="C49" s="5"/>
      <c r="D49" s="4"/>
      <c r="E49" s="4"/>
      <c r="F49" s="4"/>
      <c r="G49" s="4"/>
      <c r="H49" s="4"/>
      <c r="I49" s="44"/>
      <c r="J49" s="45">
        <v>13</v>
      </c>
      <c r="K49" s="44" t="s">
        <v>11</v>
      </c>
      <c r="L49" s="45"/>
      <c r="M49" s="46" t="s">
        <v>7</v>
      </c>
      <c r="N49" s="25">
        <v>19500000</v>
      </c>
      <c r="O49" s="25"/>
      <c r="Q49" s="8" t="s">
        <v>5</v>
      </c>
      <c r="R49" s="17" t="s">
        <v>6</v>
      </c>
      <c r="T49" s="84" t="s">
        <v>18</v>
      </c>
      <c r="U49" s="84"/>
    </row>
    <row r="50" spans="1:21" x14ac:dyDescent="0.25">
      <c r="A50" s="5"/>
      <c r="B50" s="5"/>
      <c r="C50" s="5"/>
      <c r="D50" s="4"/>
      <c r="E50" s="4"/>
      <c r="F50" s="4"/>
      <c r="G50" s="4"/>
      <c r="H50" s="4"/>
      <c r="I50" s="44"/>
      <c r="J50" s="45"/>
      <c r="K50" s="44"/>
      <c r="L50" s="48" t="s">
        <v>17</v>
      </c>
      <c r="M50" s="46" t="s">
        <v>7</v>
      </c>
      <c r="N50" s="25"/>
      <c r="O50" s="25">
        <f>N49</f>
        <v>19500000</v>
      </c>
      <c r="Q50" s="59">
        <f>B4</f>
        <v>105300000</v>
      </c>
      <c r="R50" s="19"/>
      <c r="T50" s="8" t="s">
        <v>5</v>
      </c>
      <c r="U50" s="17" t="s">
        <v>6</v>
      </c>
    </row>
    <row r="51" spans="1:21" x14ac:dyDescent="0.25">
      <c r="A51" s="5" t="s">
        <v>52</v>
      </c>
      <c r="B51" s="5"/>
      <c r="C51" s="5"/>
      <c r="D51" s="4"/>
      <c r="E51" s="4"/>
      <c r="F51" s="4"/>
      <c r="G51" s="4"/>
      <c r="H51" s="4"/>
      <c r="I51" s="44"/>
      <c r="J51" s="45">
        <v>14</v>
      </c>
      <c r="K51" s="47" t="s">
        <v>18</v>
      </c>
      <c r="L51" s="45"/>
      <c r="M51" s="46" t="s">
        <v>7</v>
      </c>
      <c r="N51" s="25">
        <v>13000000</v>
      </c>
      <c r="O51" s="25"/>
      <c r="Q51" s="41">
        <f>N41</f>
        <v>3250000</v>
      </c>
      <c r="T51" s="59">
        <f>B15</f>
        <v>110600000</v>
      </c>
      <c r="U51" s="19"/>
    </row>
    <row r="52" spans="1:21" x14ac:dyDescent="0.25">
      <c r="A52" s="5"/>
      <c r="B52" s="5"/>
      <c r="C52" s="5"/>
      <c r="D52" s="4"/>
      <c r="E52" s="4"/>
      <c r="F52" s="4"/>
      <c r="G52" s="4"/>
      <c r="H52" s="4"/>
      <c r="I52" s="44"/>
      <c r="J52" s="45"/>
      <c r="K52" s="44"/>
      <c r="L52" s="45" t="s">
        <v>11</v>
      </c>
      <c r="M52" s="46" t="s">
        <v>7</v>
      </c>
      <c r="N52" s="25"/>
      <c r="O52" s="25">
        <f>N51</f>
        <v>13000000</v>
      </c>
      <c r="Q52" s="39">
        <f>SUM(Q50:Q51)</f>
        <v>108550000</v>
      </c>
      <c r="T52" s="41">
        <f>N51</f>
        <v>13000000</v>
      </c>
    </row>
    <row r="53" spans="1:21" x14ac:dyDescent="0.25">
      <c r="A53" s="5" t="s">
        <v>53</v>
      </c>
      <c r="B53" s="5"/>
      <c r="C53" s="5"/>
      <c r="D53" s="4"/>
      <c r="E53" s="4"/>
      <c r="F53" s="4"/>
      <c r="G53" s="4"/>
      <c r="H53" s="4"/>
      <c r="I53" s="44"/>
      <c r="J53" s="45">
        <v>15</v>
      </c>
      <c r="K53" s="44" t="s">
        <v>4</v>
      </c>
      <c r="L53" s="45"/>
      <c r="M53" s="46" t="s">
        <v>7</v>
      </c>
      <c r="N53" s="25">
        <v>5200000</v>
      </c>
      <c r="O53" s="25"/>
      <c r="Q53" s="20"/>
      <c r="T53" s="39">
        <f>SUM(T51:T52)</f>
        <v>123600000</v>
      </c>
    </row>
    <row r="54" spans="1:21" x14ac:dyDescent="0.25">
      <c r="A54" s="5"/>
      <c r="B54" s="5"/>
      <c r="C54" s="5"/>
      <c r="D54" s="4"/>
      <c r="E54" s="4"/>
      <c r="F54" s="4"/>
      <c r="G54" s="1"/>
      <c r="H54" s="1"/>
      <c r="I54" s="44"/>
      <c r="J54" s="45"/>
      <c r="K54" s="44"/>
      <c r="L54" s="45" t="s">
        <v>11</v>
      </c>
      <c r="M54" s="46" t="s">
        <v>7</v>
      </c>
      <c r="N54" s="25"/>
      <c r="O54" s="25">
        <f>N53</f>
        <v>5200000</v>
      </c>
    </row>
    <row r="55" spans="1:21" ht="16.5" thickBot="1" x14ac:dyDescent="0.3">
      <c r="A55" s="3" t="s">
        <v>90</v>
      </c>
      <c r="B55" s="5"/>
      <c r="C55" s="5"/>
      <c r="D55" s="4"/>
      <c r="E55" s="4"/>
      <c r="F55" s="4"/>
      <c r="G55" s="4"/>
      <c r="H55" s="4"/>
      <c r="I55" s="52"/>
      <c r="J55" s="52"/>
      <c r="K55" s="52"/>
      <c r="L55" s="52"/>
      <c r="M55" s="54"/>
      <c r="N55" s="15">
        <f>SUM(N25:N54)</f>
        <v>390500000</v>
      </c>
      <c r="O55" s="15">
        <f>SUM(O25:O54)</f>
        <v>390500000</v>
      </c>
      <c r="T55" s="84" t="s">
        <v>19</v>
      </c>
      <c r="U55" s="84"/>
    </row>
    <row r="56" spans="1:21" ht="16.5" thickTop="1" x14ac:dyDescent="0.25">
      <c r="A56" s="5" t="s">
        <v>91</v>
      </c>
      <c r="B56" s="5"/>
      <c r="C56" s="5"/>
      <c r="D56" s="4"/>
      <c r="E56" s="4"/>
      <c r="F56" s="4"/>
      <c r="Q56" s="84" t="s">
        <v>33</v>
      </c>
      <c r="R56" s="84"/>
      <c r="T56" s="8" t="s">
        <v>5</v>
      </c>
      <c r="U56" s="17" t="s">
        <v>6</v>
      </c>
    </row>
    <row r="57" spans="1:21" x14ac:dyDescent="0.25">
      <c r="A57" s="2" t="s">
        <v>92</v>
      </c>
      <c r="B57" s="5"/>
      <c r="C57" s="5"/>
      <c r="D57" s="4"/>
      <c r="E57" s="4"/>
      <c r="F57" s="4"/>
      <c r="Q57" s="8" t="s">
        <v>5</v>
      </c>
      <c r="R57" s="17" t="s">
        <v>6</v>
      </c>
      <c r="T57" s="59">
        <f>B16</f>
        <v>54000000</v>
      </c>
      <c r="U57" s="19"/>
    </row>
    <row r="58" spans="1:21" x14ac:dyDescent="0.25">
      <c r="A58" s="5" t="s">
        <v>93</v>
      </c>
      <c r="B58" s="5"/>
      <c r="C58" s="5"/>
      <c r="D58" s="4"/>
      <c r="E58" s="4"/>
      <c r="F58" s="4"/>
      <c r="Q58" s="59">
        <f>B5</f>
        <v>45500000</v>
      </c>
      <c r="R58" s="19"/>
      <c r="T58" s="41">
        <f>N35</f>
        <v>25000000</v>
      </c>
    </row>
    <row r="59" spans="1:21" x14ac:dyDescent="0.25">
      <c r="A59" s="2" t="s">
        <v>94</v>
      </c>
      <c r="B59" s="5"/>
      <c r="C59" s="5"/>
      <c r="D59" s="5"/>
      <c r="E59" s="5"/>
      <c r="F59" s="5"/>
      <c r="Q59" s="41">
        <f>N29</f>
        <v>7800000</v>
      </c>
      <c r="T59" s="39">
        <f>SUM(T57:T58)</f>
        <v>79000000</v>
      </c>
    </row>
    <row r="60" spans="1:21" x14ac:dyDescent="0.25">
      <c r="A60" s="2" t="s">
        <v>95</v>
      </c>
      <c r="B60" s="5"/>
      <c r="C60" s="5"/>
      <c r="D60" s="5"/>
      <c r="E60" s="5"/>
      <c r="F60" s="4"/>
      <c r="Q60" s="39">
        <f>SUM(Q58:Q59)</f>
        <v>53300000</v>
      </c>
      <c r="T60" s="20"/>
    </row>
    <row r="61" spans="1:21" x14ac:dyDescent="0.25">
      <c r="A61" s="2" t="s">
        <v>96</v>
      </c>
      <c r="Q61" s="20"/>
    </row>
    <row r="62" spans="1:21" x14ac:dyDescent="0.25">
      <c r="T62" s="84" t="s">
        <v>41</v>
      </c>
      <c r="U62" s="84"/>
    </row>
    <row r="63" spans="1:21" x14ac:dyDescent="0.25">
      <c r="T63" s="8" t="s">
        <v>5</v>
      </c>
      <c r="U63" s="17" t="s">
        <v>6</v>
      </c>
    </row>
    <row r="64" spans="1:21" x14ac:dyDescent="0.25">
      <c r="Q64" s="84" t="s">
        <v>44</v>
      </c>
      <c r="R64" s="84"/>
      <c r="T64" s="18">
        <v>0</v>
      </c>
      <c r="U64" s="19"/>
    </row>
    <row r="65" spans="17:21" x14ac:dyDescent="0.25">
      <c r="Q65" s="8" t="s">
        <v>5</v>
      </c>
      <c r="R65" s="17" t="s">
        <v>6</v>
      </c>
      <c r="T65" s="20"/>
    </row>
    <row r="66" spans="17:21" x14ac:dyDescent="0.25">
      <c r="Q66" s="59">
        <f>B6</f>
        <v>226850000</v>
      </c>
      <c r="R66" s="19"/>
      <c r="T66" s="40"/>
      <c r="U66" s="40"/>
    </row>
    <row r="67" spans="17:21" x14ac:dyDescent="0.25">
      <c r="Q67" s="20"/>
      <c r="T67" s="84" t="s">
        <v>20</v>
      </c>
      <c r="U67" s="84"/>
    </row>
    <row r="68" spans="17:21" x14ac:dyDescent="0.25">
      <c r="Q68" s="20"/>
      <c r="T68" s="8" t="s">
        <v>5</v>
      </c>
      <c r="U68" s="17" t="s">
        <v>6</v>
      </c>
    </row>
    <row r="69" spans="17:21" x14ac:dyDescent="0.25">
      <c r="Q69" s="20"/>
      <c r="T69" s="59">
        <f>B18</f>
        <v>50200000</v>
      </c>
      <c r="U69" s="19"/>
    </row>
    <row r="70" spans="17:21" x14ac:dyDescent="0.25">
      <c r="T70" s="20"/>
    </row>
    <row r="71" spans="17:21" x14ac:dyDescent="0.25">
      <c r="T71" s="20"/>
    </row>
    <row r="72" spans="17:21" x14ac:dyDescent="0.25">
      <c r="Q72" s="84" t="s">
        <v>14</v>
      </c>
      <c r="R72" s="84"/>
      <c r="T72" s="40"/>
    </row>
    <row r="73" spans="17:21" x14ac:dyDescent="0.25">
      <c r="Q73" s="8" t="s">
        <v>5</v>
      </c>
      <c r="R73" s="17" t="s">
        <v>6</v>
      </c>
    </row>
    <row r="74" spans="17:21" x14ac:dyDescent="0.25">
      <c r="Q74" s="59">
        <f>B7</f>
        <v>137000000</v>
      </c>
      <c r="R74" s="19"/>
      <c r="T74" s="84" t="s">
        <v>21</v>
      </c>
      <c r="U74" s="84"/>
    </row>
    <row r="75" spans="17:21" x14ac:dyDescent="0.25">
      <c r="Q75" s="41">
        <f>N47</f>
        <v>19500000</v>
      </c>
      <c r="T75" s="8" t="s">
        <v>5</v>
      </c>
      <c r="U75" s="17" t="s">
        <v>6</v>
      </c>
    </row>
    <row r="76" spans="17:21" x14ac:dyDescent="0.25">
      <c r="Q76" s="39">
        <f>SUM(Q74:Q75)</f>
        <v>156500000</v>
      </c>
      <c r="T76" s="59">
        <f>B19</f>
        <v>40200000</v>
      </c>
      <c r="U76" s="19"/>
    </row>
    <row r="77" spans="17:21" x14ac:dyDescent="0.25">
      <c r="T77" s="41">
        <f>N27</f>
        <v>4550000</v>
      </c>
    </row>
    <row r="78" spans="17:21" x14ac:dyDescent="0.25">
      <c r="T78" s="39">
        <f>SUM(T76:T77)</f>
        <v>44750000</v>
      </c>
    </row>
    <row r="79" spans="17:21" x14ac:dyDescent="0.25">
      <c r="Q79" s="84" t="s">
        <v>54</v>
      </c>
      <c r="R79" s="84"/>
      <c r="T79" s="20"/>
    </row>
    <row r="80" spans="17:21" x14ac:dyDescent="0.25">
      <c r="Q80" s="8" t="s">
        <v>5</v>
      </c>
      <c r="R80" s="17" t="s">
        <v>6</v>
      </c>
    </row>
    <row r="81" spans="17:21" x14ac:dyDescent="0.25">
      <c r="Q81" s="18"/>
      <c r="R81" s="19">
        <v>0</v>
      </c>
    </row>
    <row r="82" spans="17:21" x14ac:dyDescent="0.25">
      <c r="Q82" s="20"/>
      <c r="T82" s="84" t="s">
        <v>43</v>
      </c>
      <c r="U82" s="84"/>
    </row>
    <row r="83" spans="17:21" x14ac:dyDescent="0.25">
      <c r="T83" s="8" t="s">
        <v>5</v>
      </c>
      <c r="U83" s="17" t="s">
        <v>6</v>
      </c>
    </row>
    <row r="84" spans="17:21" x14ac:dyDescent="0.25">
      <c r="Q84" s="84" t="s">
        <v>15</v>
      </c>
      <c r="R84" s="84"/>
      <c r="T84" s="18">
        <v>0</v>
      </c>
      <c r="U84" s="19"/>
    </row>
    <row r="85" spans="17:21" x14ac:dyDescent="0.25">
      <c r="Q85" s="8" t="s">
        <v>5</v>
      </c>
      <c r="R85" s="17" t="s">
        <v>6</v>
      </c>
      <c r="T85" s="20"/>
    </row>
    <row r="86" spans="17:21" x14ac:dyDescent="0.25">
      <c r="Q86" s="18">
        <f>N43</f>
        <v>9750000</v>
      </c>
      <c r="R86" s="60">
        <f>B9</f>
        <v>108550000</v>
      </c>
    </row>
    <row r="87" spans="17:21" x14ac:dyDescent="0.25">
      <c r="Q87" s="41"/>
      <c r="R87" s="40">
        <f>O42</f>
        <v>3250000</v>
      </c>
      <c r="T87" s="84" t="s">
        <v>40</v>
      </c>
      <c r="U87" s="84"/>
    </row>
    <row r="88" spans="17:21" x14ac:dyDescent="0.25">
      <c r="Q88" s="40">
        <f>SUM(Q86:Q87)</f>
        <v>9750000</v>
      </c>
      <c r="R88" s="38">
        <f>SUM(R86:R87)</f>
        <v>111800000</v>
      </c>
      <c r="T88" s="8" t="s">
        <v>5</v>
      </c>
      <c r="U88" s="17" t="s">
        <v>6</v>
      </c>
    </row>
    <row r="89" spans="17:21" x14ac:dyDescent="0.25">
      <c r="Q89" s="20"/>
      <c r="R89" s="23">
        <f>R88-Q88</f>
        <v>102050000</v>
      </c>
      <c r="T89" s="18">
        <v>0</v>
      </c>
      <c r="U89" s="19"/>
    </row>
    <row r="90" spans="17:21" x14ac:dyDescent="0.25">
      <c r="T90" s="20"/>
    </row>
    <row r="91" spans="17:21" x14ac:dyDescent="0.25">
      <c r="T91" s="84" t="s">
        <v>22</v>
      </c>
      <c r="U91" s="84"/>
    </row>
    <row r="92" spans="17:21" x14ac:dyDescent="0.25">
      <c r="Q92" s="84" t="s">
        <v>61</v>
      </c>
      <c r="R92" s="84"/>
      <c r="T92" s="8" t="s">
        <v>5</v>
      </c>
      <c r="U92" s="17" t="s">
        <v>6</v>
      </c>
    </row>
    <row r="93" spans="17:21" x14ac:dyDescent="0.25">
      <c r="Q93" s="8" t="s">
        <v>5</v>
      </c>
      <c r="R93" s="17" t="s">
        <v>6</v>
      </c>
      <c r="T93" s="59">
        <f>B22</f>
        <v>30000000</v>
      </c>
      <c r="U93" s="19"/>
    </row>
    <row r="94" spans="17:21" x14ac:dyDescent="0.25">
      <c r="Q94" s="18"/>
      <c r="R94" s="60">
        <f>B10</f>
        <v>250000000</v>
      </c>
      <c r="T94" s="41">
        <f>N39</f>
        <v>6500000</v>
      </c>
    </row>
    <row r="95" spans="17:21" x14ac:dyDescent="0.25">
      <c r="Q95" s="20"/>
      <c r="T95" s="39">
        <f>SUM(T93:T94)</f>
        <v>36500000</v>
      </c>
    </row>
    <row r="96" spans="17:21" x14ac:dyDescent="0.25">
      <c r="T96" s="20"/>
    </row>
    <row r="98" spans="17:18" x14ac:dyDescent="0.25">
      <c r="Q98" s="84" t="s">
        <v>42</v>
      </c>
      <c r="R98" s="84"/>
    </row>
    <row r="99" spans="17:18" x14ac:dyDescent="0.25">
      <c r="Q99" s="8" t="s">
        <v>5</v>
      </c>
      <c r="R99" s="17" t="s">
        <v>6</v>
      </c>
    </row>
    <row r="100" spans="17:18" x14ac:dyDescent="0.25">
      <c r="Q100" s="18"/>
      <c r="R100" s="19">
        <v>0</v>
      </c>
    </row>
    <row r="101" spans="17:18" x14ac:dyDescent="0.25">
      <c r="Q101" s="20"/>
    </row>
  </sheetData>
  <mergeCells count="32">
    <mergeCell ref="T23:U23"/>
    <mergeCell ref="Q23:R23"/>
    <mergeCell ref="C7:H7"/>
    <mergeCell ref="C9:H9"/>
    <mergeCell ref="I23:J23"/>
    <mergeCell ref="K23:L23"/>
    <mergeCell ref="I20:O20"/>
    <mergeCell ref="I21:O21"/>
    <mergeCell ref="I22:O22"/>
    <mergeCell ref="C2:H2"/>
    <mergeCell ref="C3:H3"/>
    <mergeCell ref="C4:H4"/>
    <mergeCell ref="C5:H5"/>
    <mergeCell ref="C6:H6"/>
    <mergeCell ref="Q79:R79"/>
    <mergeCell ref="Q84:R84"/>
    <mergeCell ref="T74:U74"/>
    <mergeCell ref="T62:U62"/>
    <mergeCell ref="Q72:R72"/>
    <mergeCell ref="T67:U67"/>
    <mergeCell ref="Q37:R37"/>
    <mergeCell ref="T39:U39"/>
    <mergeCell ref="Q48:R48"/>
    <mergeCell ref="T49:U49"/>
    <mergeCell ref="T55:U55"/>
    <mergeCell ref="Q56:R56"/>
    <mergeCell ref="Q64:R64"/>
    <mergeCell ref="Q92:R92"/>
    <mergeCell ref="Q98:R98"/>
    <mergeCell ref="T91:U91"/>
    <mergeCell ref="T87:U87"/>
    <mergeCell ref="T82:U8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98B41-B0ED-4C3E-BFB5-38E0F2226F20}">
  <dimension ref="A1:Z33"/>
  <sheetViews>
    <sheetView topLeftCell="Q4" workbookViewId="0">
      <selection activeCell="P12" sqref="P12:P14"/>
    </sheetView>
  </sheetViews>
  <sheetFormatPr defaultRowHeight="15.75" x14ac:dyDescent="0.25"/>
  <cols>
    <col min="1" max="1" width="36.85546875" style="63" bestFit="1" customWidth="1"/>
    <col min="2" max="3" width="15.7109375" style="63" bestFit="1" customWidth="1"/>
    <col min="4" max="6" width="9.140625" style="63"/>
    <col min="7" max="7" width="9.28515625" style="63" bestFit="1" customWidth="1"/>
    <col min="8" max="8" width="5.5703125" style="63" customWidth="1"/>
    <col min="9" max="9" width="7.5703125" style="63" customWidth="1"/>
    <col min="10" max="10" width="36.85546875" style="63" bestFit="1" customWidth="1"/>
    <col min="11" max="11" width="7" style="63" customWidth="1"/>
    <col min="12" max="13" width="14" style="64" bestFit="1" customWidth="1"/>
    <col min="14" max="15" width="9.140625" style="63"/>
    <col min="16" max="16" width="36.85546875" style="63" bestFit="1" customWidth="1"/>
    <col min="17" max="18" width="15.7109375" style="63" bestFit="1" customWidth="1"/>
    <col min="19" max="20" width="14.28515625" style="63" customWidth="1"/>
    <col min="21" max="22" width="15.7109375" style="63" bestFit="1" customWidth="1"/>
    <col min="23" max="24" width="14.28515625" style="63" customWidth="1"/>
    <col min="25" max="26" width="15.7109375" style="63" bestFit="1" customWidth="1"/>
    <col min="27" max="16384" width="9.140625" style="63"/>
  </cols>
  <sheetData>
    <row r="1" spans="1:26" x14ac:dyDescent="0.25">
      <c r="A1" s="27" t="s">
        <v>8</v>
      </c>
      <c r="B1" s="28"/>
      <c r="C1" s="28"/>
      <c r="G1" s="89" t="s">
        <v>8</v>
      </c>
      <c r="H1" s="89"/>
      <c r="I1" s="89"/>
      <c r="J1" s="89"/>
      <c r="K1" s="89"/>
      <c r="L1" s="89"/>
      <c r="M1" s="89"/>
      <c r="P1" s="75" t="s">
        <v>65</v>
      </c>
    </row>
    <row r="2" spans="1:26" x14ac:dyDescent="0.25">
      <c r="A2" s="27" t="s">
        <v>56</v>
      </c>
      <c r="B2" s="29"/>
      <c r="C2" s="29"/>
      <c r="G2" s="89" t="s">
        <v>63</v>
      </c>
      <c r="H2" s="89"/>
      <c r="I2" s="89"/>
      <c r="J2" s="89"/>
      <c r="K2" s="89"/>
      <c r="L2" s="89"/>
      <c r="M2" s="89"/>
    </row>
    <row r="3" spans="1:26" x14ac:dyDescent="0.25">
      <c r="A3" s="27" t="s">
        <v>57</v>
      </c>
      <c r="B3" s="29"/>
      <c r="C3" s="29"/>
      <c r="G3" s="90">
        <v>43678</v>
      </c>
      <c r="H3" s="91"/>
      <c r="I3" s="91"/>
      <c r="J3" s="91"/>
      <c r="K3" s="91"/>
      <c r="L3" s="91"/>
      <c r="M3" s="91"/>
      <c r="P3" s="95" t="s">
        <v>64</v>
      </c>
      <c r="Q3" s="92" t="s">
        <v>56</v>
      </c>
      <c r="R3" s="92"/>
      <c r="S3" s="92" t="s">
        <v>66</v>
      </c>
      <c r="T3" s="92"/>
      <c r="U3" s="92" t="s">
        <v>67</v>
      </c>
      <c r="V3" s="92"/>
      <c r="W3" s="92" t="s">
        <v>68</v>
      </c>
      <c r="X3" s="92"/>
      <c r="Y3" s="92" t="s">
        <v>69</v>
      </c>
      <c r="Z3" s="92"/>
    </row>
    <row r="4" spans="1:26" x14ac:dyDescent="0.25">
      <c r="A4" s="12" t="s">
        <v>64</v>
      </c>
      <c r="B4" s="13" t="s">
        <v>2</v>
      </c>
      <c r="C4" s="13" t="s">
        <v>3</v>
      </c>
      <c r="G4" s="93" t="s">
        <v>27</v>
      </c>
      <c r="H4" s="94"/>
      <c r="I4" s="93" t="s">
        <v>28</v>
      </c>
      <c r="J4" s="94"/>
      <c r="K4" s="65" t="s">
        <v>1</v>
      </c>
      <c r="L4" s="66" t="s">
        <v>2</v>
      </c>
      <c r="M4" s="66" t="s">
        <v>29</v>
      </c>
      <c r="P4" s="95"/>
      <c r="Q4" s="13" t="s">
        <v>2</v>
      </c>
      <c r="R4" s="13" t="s">
        <v>29</v>
      </c>
      <c r="S4" s="13" t="s">
        <v>2</v>
      </c>
      <c r="T4" s="13" t="s">
        <v>29</v>
      </c>
      <c r="U4" s="13" t="s">
        <v>2</v>
      </c>
      <c r="V4" s="13" t="s">
        <v>29</v>
      </c>
      <c r="W4" s="13" t="s">
        <v>2</v>
      </c>
      <c r="X4" s="13" t="s">
        <v>29</v>
      </c>
      <c r="Y4" s="13" t="s">
        <v>2</v>
      </c>
      <c r="Z4" s="13" t="s">
        <v>29</v>
      </c>
    </row>
    <row r="5" spans="1:26" x14ac:dyDescent="0.25">
      <c r="A5" s="24" t="s">
        <v>11</v>
      </c>
      <c r="B5" s="25">
        <f>'journal-unadjusted'!Y24</f>
        <v>390050000</v>
      </c>
      <c r="C5" s="25"/>
      <c r="G5" s="44">
        <v>2019</v>
      </c>
      <c r="H5" s="53" t="s">
        <v>31</v>
      </c>
      <c r="I5" s="44"/>
      <c r="J5" s="53"/>
      <c r="K5" s="46"/>
      <c r="L5" s="67"/>
      <c r="M5" s="25"/>
      <c r="P5" s="24" t="s">
        <v>11</v>
      </c>
      <c r="Q5" s="25">
        <f t="shared" ref="Q5:Q10" si="0">B5</f>
        <v>390050000</v>
      </c>
      <c r="R5" s="25"/>
      <c r="S5" s="72"/>
      <c r="T5" s="72"/>
      <c r="U5" s="76">
        <f>Q5</f>
        <v>390050000</v>
      </c>
      <c r="V5" s="72"/>
      <c r="W5" s="72"/>
      <c r="X5" s="72"/>
      <c r="Y5" s="76">
        <f>U5</f>
        <v>390050000</v>
      </c>
      <c r="Z5" s="72"/>
    </row>
    <row r="6" spans="1:26" x14ac:dyDescent="0.25">
      <c r="A6" s="24" t="s">
        <v>12</v>
      </c>
      <c r="B6" s="25">
        <f>'journal-unadjusted'!Y25</f>
        <v>224000000</v>
      </c>
      <c r="C6" s="25"/>
      <c r="G6" s="68"/>
      <c r="H6" s="69">
        <v>1</v>
      </c>
      <c r="I6" s="44" t="s">
        <v>41</v>
      </c>
      <c r="J6" s="69"/>
      <c r="K6" s="72"/>
      <c r="L6" s="70">
        <v>3300000</v>
      </c>
      <c r="M6" s="73"/>
      <c r="P6" s="24" t="s">
        <v>12</v>
      </c>
      <c r="Q6" s="25">
        <f t="shared" si="0"/>
        <v>224000000</v>
      </c>
      <c r="R6" s="25"/>
      <c r="S6" s="72"/>
      <c r="T6" s="72"/>
      <c r="U6" s="76">
        <f>Q6</f>
        <v>224000000</v>
      </c>
      <c r="V6" s="72"/>
      <c r="W6" s="72"/>
      <c r="X6" s="72"/>
      <c r="Y6" s="76">
        <f t="shared" ref="Y6:Y10" si="1">U6</f>
        <v>224000000</v>
      </c>
      <c r="Z6" s="72"/>
    </row>
    <row r="7" spans="1:26" x14ac:dyDescent="0.25">
      <c r="A7" s="24" t="s">
        <v>13</v>
      </c>
      <c r="B7" s="25">
        <f>'journal-unadjusted'!Y26</f>
        <v>108550000</v>
      </c>
      <c r="C7" s="25"/>
      <c r="G7" s="68"/>
      <c r="H7" s="69"/>
      <c r="I7" s="68"/>
      <c r="J7" s="71" t="s">
        <v>33</v>
      </c>
      <c r="K7" s="72"/>
      <c r="L7" s="70"/>
      <c r="M7" s="73">
        <f>L6</f>
        <v>3300000</v>
      </c>
      <c r="P7" s="24" t="s">
        <v>13</v>
      </c>
      <c r="Q7" s="25">
        <f t="shared" si="0"/>
        <v>108550000</v>
      </c>
      <c r="R7" s="25"/>
      <c r="S7" s="72"/>
      <c r="T7" s="76">
        <f>M10</f>
        <v>23050000</v>
      </c>
      <c r="U7" s="76">
        <f>Q7-T7</f>
        <v>85500000</v>
      </c>
      <c r="V7" s="72"/>
      <c r="W7" s="72"/>
      <c r="X7" s="72"/>
      <c r="Y7" s="76">
        <f t="shared" si="1"/>
        <v>85500000</v>
      </c>
      <c r="Z7" s="72"/>
    </row>
    <row r="8" spans="1:26" x14ac:dyDescent="0.25">
      <c r="A8" s="24" t="s">
        <v>33</v>
      </c>
      <c r="B8" s="25">
        <f>'journal-unadjusted'!Y27</f>
        <v>53300000</v>
      </c>
      <c r="C8" s="25"/>
      <c r="G8" s="68"/>
      <c r="H8" s="69"/>
      <c r="I8" s="68"/>
      <c r="J8" s="69"/>
      <c r="K8" s="72"/>
      <c r="L8" s="70"/>
      <c r="M8" s="73"/>
      <c r="P8" s="24" t="s">
        <v>33</v>
      </c>
      <c r="Q8" s="25">
        <f t="shared" si="0"/>
        <v>53300000</v>
      </c>
      <c r="R8" s="25"/>
      <c r="S8" s="72"/>
      <c r="T8" s="76">
        <f>M7</f>
        <v>3300000</v>
      </c>
      <c r="U8" s="76">
        <f>Q8-T8</f>
        <v>50000000</v>
      </c>
      <c r="V8" s="72"/>
      <c r="W8" s="72"/>
      <c r="X8" s="72"/>
      <c r="Y8" s="76">
        <f t="shared" si="1"/>
        <v>50000000</v>
      </c>
      <c r="Z8" s="72"/>
    </row>
    <row r="9" spans="1:26" x14ac:dyDescent="0.25">
      <c r="A9" s="24" t="s">
        <v>44</v>
      </c>
      <c r="B9" s="25">
        <f>'journal-unadjusted'!Y28</f>
        <v>226850000</v>
      </c>
      <c r="C9" s="25"/>
      <c r="G9" s="68"/>
      <c r="H9" s="69">
        <v>2</v>
      </c>
      <c r="I9" s="44" t="s">
        <v>43</v>
      </c>
      <c r="J9" s="69"/>
      <c r="K9" s="72"/>
      <c r="L9" s="70">
        <v>23050000</v>
      </c>
      <c r="M9" s="73"/>
      <c r="P9" s="24" t="s">
        <v>44</v>
      </c>
      <c r="Q9" s="25">
        <f t="shared" si="0"/>
        <v>226850000</v>
      </c>
      <c r="R9" s="25"/>
      <c r="S9" s="72"/>
      <c r="T9" s="72"/>
      <c r="U9" s="76">
        <f>Q9</f>
        <v>226850000</v>
      </c>
      <c r="V9" s="72"/>
      <c r="W9" s="72"/>
      <c r="X9" s="72"/>
      <c r="Y9" s="76">
        <f t="shared" si="1"/>
        <v>226850000</v>
      </c>
      <c r="Z9" s="72"/>
    </row>
    <row r="10" spans="1:26" x14ac:dyDescent="0.25">
      <c r="A10" s="24" t="s">
        <v>14</v>
      </c>
      <c r="B10" s="25">
        <f>'journal-unadjusted'!Y29</f>
        <v>156500000</v>
      </c>
      <c r="C10" s="25"/>
      <c r="G10" s="68"/>
      <c r="H10" s="69"/>
      <c r="I10" s="68"/>
      <c r="J10" s="71" t="s">
        <v>13</v>
      </c>
      <c r="K10" s="72"/>
      <c r="L10" s="70"/>
      <c r="M10" s="73">
        <f>L9</f>
        <v>23050000</v>
      </c>
      <c r="P10" s="24" t="s">
        <v>14</v>
      </c>
      <c r="Q10" s="25">
        <f t="shared" si="0"/>
        <v>156500000</v>
      </c>
      <c r="R10" s="25"/>
      <c r="S10" s="72"/>
      <c r="T10" s="72"/>
      <c r="U10" s="76">
        <f>Q10</f>
        <v>156500000</v>
      </c>
      <c r="V10" s="72"/>
      <c r="W10" s="72"/>
      <c r="X10" s="72"/>
      <c r="Y10" s="76">
        <f t="shared" si="1"/>
        <v>156500000</v>
      </c>
      <c r="Z10" s="72"/>
    </row>
    <row r="11" spans="1:26" x14ac:dyDescent="0.25">
      <c r="A11" s="24" t="s">
        <v>39</v>
      </c>
      <c r="B11" s="25"/>
      <c r="C11" s="25">
        <f>'journal-unadjusted'!Z30</f>
        <v>0</v>
      </c>
      <c r="G11" s="68"/>
      <c r="H11" s="69"/>
      <c r="I11" s="68"/>
      <c r="J11" s="69"/>
      <c r="K11" s="72"/>
      <c r="L11" s="70"/>
      <c r="M11" s="73"/>
      <c r="P11" s="24" t="s">
        <v>39</v>
      </c>
      <c r="Q11" s="25"/>
      <c r="R11" s="25">
        <f>C11</f>
        <v>0</v>
      </c>
      <c r="S11" s="72"/>
      <c r="T11" s="76">
        <f>M13</f>
        <v>1100000</v>
      </c>
      <c r="U11" s="72"/>
      <c r="V11" s="76">
        <f>T11</f>
        <v>1100000</v>
      </c>
      <c r="W11" s="72"/>
      <c r="X11" s="72"/>
      <c r="Y11" s="72"/>
      <c r="Z11" s="76">
        <f>V11</f>
        <v>1100000</v>
      </c>
    </row>
    <row r="12" spans="1:26" x14ac:dyDescent="0.25">
      <c r="A12" s="24" t="s">
        <v>15</v>
      </c>
      <c r="B12" s="25"/>
      <c r="C12" s="25">
        <f>'journal-unadjusted'!Z31</f>
        <v>102050000</v>
      </c>
      <c r="G12" s="68"/>
      <c r="H12" s="69">
        <v>3</v>
      </c>
      <c r="I12" s="44" t="s">
        <v>40</v>
      </c>
      <c r="J12" s="69"/>
      <c r="K12" s="72"/>
      <c r="L12" s="70">
        <v>1100000</v>
      </c>
      <c r="M12" s="73"/>
      <c r="P12" s="24" t="s">
        <v>15</v>
      </c>
      <c r="Q12" s="25"/>
      <c r="R12" s="25">
        <f>C12</f>
        <v>102050000</v>
      </c>
      <c r="S12" s="72"/>
      <c r="T12" s="72"/>
      <c r="U12" s="72"/>
      <c r="V12" s="76">
        <f>R12</f>
        <v>102050000</v>
      </c>
      <c r="W12" s="72"/>
      <c r="X12" s="72"/>
      <c r="Y12" s="72"/>
      <c r="Z12" s="76">
        <f t="shared" ref="Z12:Z15" si="2">V12</f>
        <v>102050000</v>
      </c>
    </row>
    <row r="13" spans="1:26" x14ac:dyDescent="0.25">
      <c r="A13" s="51" t="s">
        <v>61</v>
      </c>
      <c r="B13" s="25"/>
      <c r="C13" s="25">
        <f>'journal-unadjusted'!Z32</f>
        <v>250000000</v>
      </c>
      <c r="G13" s="68"/>
      <c r="H13" s="69"/>
      <c r="I13" s="68"/>
      <c r="J13" s="71" t="s">
        <v>39</v>
      </c>
      <c r="K13" s="72"/>
      <c r="L13" s="70"/>
      <c r="M13" s="73">
        <f>L12</f>
        <v>1100000</v>
      </c>
      <c r="P13" s="51" t="s">
        <v>61</v>
      </c>
      <c r="Q13" s="25"/>
      <c r="R13" s="25">
        <f>C13</f>
        <v>250000000</v>
      </c>
      <c r="S13" s="76">
        <f>L15</f>
        <v>100000000</v>
      </c>
      <c r="T13" s="72"/>
      <c r="U13" s="72"/>
      <c r="V13" s="76">
        <f>R13-S13</f>
        <v>150000000</v>
      </c>
      <c r="W13" s="72"/>
      <c r="X13" s="72"/>
      <c r="Y13" s="72"/>
      <c r="Z13" s="76">
        <f t="shared" si="2"/>
        <v>150000000</v>
      </c>
    </row>
    <row r="14" spans="1:26" x14ac:dyDescent="0.25">
      <c r="A14" s="51" t="s">
        <v>42</v>
      </c>
      <c r="B14" s="25"/>
      <c r="C14" s="25">
        <f>'journal-unadjusted'!Z33</f>
        <v>0</v>
      </c>
      <c r="G14" s="68"/>
      <c r="H14" s="69"/>
      <c r="I14" s="68"/>
      <c r="J14" s="69"/>
      <c r="K14" s="72"/>
      <c r="L14" s="70"/>
      <c r="M14" s="73"/>
      <c r="P14" s="51" t="s">
        <v>42</v>
      </c>
      <c r="Q14" s="25"/>
      <c r="R14" s="25">
        <f>C14</f>
        <v>0</v>
      </c>
      <c r="S14" s="72"/>
      <c r="T14" s="76">
        <f>M19</f>
        <v>20000000</v>
      </c>
      <c r="U14" s="72"/>
      <c r="V14" s="76">
        <f>T14</f>
        <v>20000000</v>
      </c>
      <c r="W14" s="72"/>
      <c r="X14" s="72"/>
      <c r="Y14" s="72"/>
      <c r="Z14" s="76">
        <f t="shared" si="2"/>
        <v>20000000</v>
      </c>
    </row>
    <row r="15" spans="1:26" x14ac:dyDescent="0.25">
      <c r="A15" s="24" t="s">
        <v>16</v>
      </c>
      <c r="B15" s="25"/>
      <c r="C15" s="25">
        <f>'journal-unadjusted'!Z34</f>
        <v>898300000</v>
      </c>
      <c r="G15" s="68"/>
      <c r="H15" s="69">
        <v>4</v>
      </c>
      <c r="I15" s="44" t="s">
        <v>61</v>
      </c>
      <c r="J15" s="69"/>
      <c r="K15" s="72"/>
      <c r="L15" s="70">
        <v>100000000</v>
      </c>
      <c r="M15" s="73"/>
      <c r="P15" s="24" t="s">
        <v>16</v>
      </c>
      <c r="Q15" s="25"/>
      <c r="R15" s="25">
        <f>C15</f>
        <v>898300000</v>
      </c>
      <c r="S15" s="72"/>
      <c r="T15" s="72"/>
      <c r="U15" s="72"/>
      <c r="V15" s="76">
        <f>R15</f>
        <v>898300000</v>
      </c>
      <c r="W15" s="72"/>
      <c r="X15" s="72"/>
      <c r="Y15" s="72"/>
      <c r="Z15" s="76">
        <f t="shared" si="2"/>
        <v>898300000</v>
      </c>
    </row>
    <row r="16" spans="1:26" x14ac:dyDescent="0.25">
      <c r="A16" s="24" t="s">
        <v>0</v>
      </c>
      <c r="B16" s="25">
        <f>'journal-unadjusted'!Y35</f>
        <v>75400000</v>
      </c>
      <c r="C16" s="25"/>
      <c r="G16" s="68"/>
      <c r="H16" s="69"/>
      <c r="I16" s="68"/>
      <c r="J16" s="71" t="s">
        <v>17</v>
      </c>
      <c r="K16" s="72"/>
      <c r="L16" s="70"/>
      <c r="M16" s="73">
        <f>L15</f>
        <v>100000000</v>
      </c>
      <c r="P16" s="24" t="s">
        <v>0</v>
      </c>
      <c r="Q16" s="25">
        <f>B16</f>
        <v>75400000</v>
      </c>
      <c r="R16" s="25"/>
      <c r="S16" s="72"/>
      <c r="T16" s="72"/>
      <c r="U16" s="76">
        <f>Q16</f>
        <v>75400000</v>
      </c>
      <c r="V16" s="72"/>
      <c r="W16" s="72"/>
      <c r="X16" s="72"/>
      <c r="Y16" s="76">
        <f>U16</f>
        <v>75400000</v>
      </c>
      <c r="Z16" s="72"/>
    </row>
    <row r="17" spans="1:26" x14ac:dyDescent="0.25">
      <c r="A17" s="24" t="s">
        <v>17</v>
      </c>
      <c r="B17" s="25"/>
      <c r="C17" s="25">
        <f>'journal-unadjusted'!Z36</f>
        <v>318350000</v>
      </c>
      <c r="G17" s="68"/>
      <c r="H17" s="69"/>
      <c r="I17" s="68"/>
      <c r="J17" s="69"/>
      <c r="K17" s="72"/>
      <c r="L17" s="70"/>
      <c r="M17" s="73"/>
      <c r="P17" s="24" t="s">
        <v>17</v>
      </c>
      <c r="Q17" s="25"/>
      <c r="R17" s="25">
        <f>C17</f>
        <v>318350000</v>
      </c>
      <c r="S17" s="72"/>
      <c r="T17" s="76">
        <f>M16</f>
        <v>100000000</v>
      </c>
      <c r="U17" s="72"/>
      <c r="V17" s="76">
        <f>R17+T17</f>
        <v>418350000</v>
      </c>
      <c r="W17" s="72"/>
      <c r="X17" s="76">
        <f>V17</f>
        <v>418350000</v>
      </c>
      <c r="Y17" s="72"/>
      <c r="Z17" s="72"/>
    </row>
    <row r="18" spans="1:26" x14ac:dyDescent="0.25">
      <c r="A18" s="24" t="s">
        <v>18</v>
      </c>
      <c r="B18" s="25">
        <f>'journal-unadjusted'!Y37</f>
        <v>123600000</v>
      </c>
      <c r="C18" s="25"/>
      <c r="G18" s="68"/>
      <c r="H18" s="69">
        <v>5</v>
      </c>
      <c r="I18" s="47" t="s">
        <v>18</v>
      </c>
      <c r="J18" s="69"/>
      <c r="K18" s="72"/>
      <c r="L18" s="70">
        <v>20000000</v>
      </c>
      <c r="M18" s="73"/>
      <c r="P18" s="24" t="s">
        <v>18</v>
      </c>
      <c r="Q18" s="25">
        <f t="shared" ref="Q18:Q25" si="3">B18</f>
        <v>123600000</v>
      </c>
      <c r="R18" s="25"/>
      <c r="S18" s="76">
        <f>L18</f>
        <v>20000000</v>
      </c>
      <c r="T18" s="72"/>
      <c r="U18" s="76">
        <f>Q18+S18</f>
        <v>143600000</v>
      </c>
      <c r="V18" s="72"/>
      <c r="W18" s="76">
        <f>U18</f>
        <v>143600000</v>
      </c>
      <c r="X18" s="72"/>
      <c r="Y18" s="72"/>
      <c r="Z18" s="72"/>
    </row>
    <row r="19" spans="1:26" x14ac:dyDescent="0.25">
      <c r="A19" s="24" t="s">
        <v>19</v>
      </c>
      <c r="B19" s="25">
        <f>'journal-unadjusted'!Y38</f>
        <v>79000000</v>
      </c>
      <c r="C19" s="25"/>
      <c r="G19" s="68"/>
      <c r="H19" s="69"/>
      <c r="I19" s="68"/>
      <c r="J19" s="53" t="s">
        <v>42</v>
      </c>
      <c r="K19" s="72"/>
      <c r="L19" s="70"/>
      <c r="M19" s="73">
        <f>L18</f>
        <v>20000000</v>
      </c>
      <c r="P19" s="24" t="s">
        <v>19</v>
      </c>
      <c r="Q19" s="25">
        <f t="shared" si="3"/>
        <v>79000000</v>
      </c>
      <c r="R19" s="25"/>
      <c r="S19" s="72"/>
      <c r="T19" s="72"/>
      <c r="U19" s="76">
        <f>Q19</f>
        <v>79000000</v>
      </c>
      <c r="V19" s="72"/>
      <c r="W19" s="76">
        <f t="shared" ref="W19:W25" si="4">U19</f>
        <v>79000000</v>
      </c>
      <c r="X19" s="72"/>
      <c r="Y19" s="72"/>
      <c r="Z19" s="72"/>
    </row>
    <row r="20" spans="1:26" ht="16.5" thickBot="1" x14ac:dyDescent="0.3">
      <c r="A20" s="51" t="s">
        <v>41</v>
      </c>
      <c r="B20" s="25">
        <f>'journal-unadjusted'!Y39</f>
        <v>0</v>
      </c>
      <c r="C20" s="25"/>
      <c r="L20" s="74">
        <f>SUM(L6:L19)</f>
        <v>147450000</v>
      </c>
      <c r="M20" s="74">
        <f>SUM(M6:M19)</f>
        <v>147450000</v>
      </c>
      <c r="P20" s="51" t="s">
        <v>41</v>
      </c>
      <c r="Q20" s="25">
        <f t="shared" si="3"/>
        <v>0</v>
      </c>
      <c r="R20" s="25"/>
      <c r="S20" s="76">
        <f>L6</f>
        <v>3300000</v>
      </c>
      <c r="T20" s="72"/>
      <c r="U20" s="76">
        <f>S20</f>
        <v>3300000</v>
      </c>
      <c r="V20" s="72"/>
      <c r="W20" s="76">
        <f t="shared" si="4"/>
        <v>3300000</v>
      </c>
      <c r="X20" s="72"/>
      <c r="Y20" s="72"/>
      <c r="Z20" s="72"/>
    </row>
    <row r="21" spans="1:26" ht="16.5" thickTop="1" x14ac:dyDescent="0.25">
      <c r="A21" s="24" t="s">
        <v>20</v>
      </c>
      <c r="B21" s="25">
        <f>'journal-unadjusted'!Y40</f>
        <v>50200000</v>
      </c>
      <c r="C21" s="25"/>
      <c r="P21" s="24" t="s">
        <v>20</v>
      </c>
      <c r="Q21" s="25">
        <f t="shared" si="3"/>
        <v>50200000</v>
      </c>
      <c r="R21" s="25"/>
      <c r="S21" s="72"/>
      <c r="T21" s="72"/>
      <c r="U21" s="76">
        <f>Q21</f>
        <v>50200000</v>
      </c>
      <c r="V21" s="72"/>
      <c r="W21" s="76">
        <f t="shared" si="4"/>
        <v>50200000</v>
      </c>
      <c r="X21" s="72"/>
      <c r="Y21" s="72"/>
      <c r="Z21" s="72"/>
    </row>
    <row r="22" spans="1:26" x14ac:dyDescent="0.25">
      <c r="A22" s="24" t="s">
        <v>21</v>
      </c>
      <c r="B22" s="25">
        <f>'journal-unadjusted'!Y41</f>
        <v>44750000</v>
      </c>
      <c r="C22" s="25"/>
      <c r="P22" s="24" t="s">
        <v>21</v>
      </c>
      <c r="Q22" s="25">
        <f t="shared" si="3"/>
        <v>44750000</v>
      </c>
      <c r="R22" s="25"/>
      <c r="S22" s="72"/>
      <c r="T22" s="72"/>
      <c r="U22" s="76">
        <f>Q22</f>
        <v>44750000</v>
      </c>
      <c r="V22" s="72"/>
      <c r="W22" s="76">
        <f t="shared" si="4"/>
        <v>44750000</v>
      </c>
      <c r="X22" s="72"/>
      <c r="Y22" s="72"/>
      <c r="Z22" s="72"/>
    </row>
    <row r="23" spans="1:26" x14ac:dyDescent="0.25">
      <c r="A23" s="51" t="s">
        <v>43</v>
      </c>
      <c r="B23" s="25">
        <f>'journal-unadjusted'!Y42</f>
        <v>0</v>
      </c>
      <c r="C23" s="25"/>
      <c r="P23" s="51" t="s">
        <v>43</v>
      </c>
      <c r="Q23" s="25">
        <f t="shared" si="3"/>
        <v>0</v>
      </c>
      <c r="R23" s="25"/>
      <c r="S23" s="76">
        <f>L9</f>
        <v>23050000</v>
      </c>
      <c r="T23" s="72"/>
      <c r="U23" s="76">
        <f>S23</f>
        <v>23050000</v>
      </c>
      <c r="V23" s="72"/>
      <c r="W23" s="76">
        <f t="shared" si="4"/>
        <v>23050000</v>
      </c>
      <c r="X23" s="72"/>
      <c r="Y23" s="72"/>
      <c r="Z23" s="72"/>
    </row>
    <row r="24" spans="1:26" x14ac:dyDescent="0.25">
      <c r="A24" s="51" t="s">
        <v>40</v>
      </c>
      <c r="B24" s="25">
        <f>'journal-unadjusted'!Y43</f>
        <v>0</v>
      </c>
      <c r="C24" s="25"/>
      <c r="P24" s="51" t="s">
        <v>40</v>
      </c>
      <c r="Q24" s="25">
        <f t="shared" si="3"/>
        <v>0</v>
      </c>
      <c r="R24" s="25"/>
      <c r="S24" s="76">
        <f>L12</f>
        <v>1100000</v>
      </c>
      <c r="T24" s="72"/>
      <c r="U24" s="76">
        <f>S24</f>
        <v>1100000</v>
      </c>
      <c r="V24" s="72"/>
      <c r="W24" s="76">
        <f t="shared" si="4"/>
        <v>1100000</v>
      </c>
      <c r="X24" s="72"/>
      <c r="Y24" s="72"/>
      <c r="Z24" s="72"/>
    </row>
    <row r="25" spans="1:26" x14ac:dyDescent="0.25">
      <c r="A25" s="24" t="s">
        <v>22</v>
      </c>
      <c r="B25" s="25">
        <f>'journal-unadjusted'!Y44</f>
        <v>36500000</v>
      </c>
      <c r="C25" s="25"/>
      <c r="P25" s="24" t="s">
        <v>22</v>
      </c>
      <c r="Q25" s="25">
        <f t="shared" si="3"/>
        <v>36500000</v>
      </c>
      <c r="R25" s="25"/>
      <c r="S25" s="72"/>
      <c r="T25" s="72"/>
      <c r="U25" s="76">
        <f>Q25</f>
        <v>36500000</v>
      </c>
      <c r="V25" s="72"/>
      <c r="W25" s="76">
        <f t="shared" si="4"/>
        <v>36500000</v>
      </c>
      <c r="X25" s="72"/>
      <c r="Y25" s="72"/>
      <c r="Z25" s="72"/>
    </row>
    <row r="26" spans="1:26" ht="16.5" thickBot="1" x14ac:dyDescent="0.3">
      <c r="A26" s="26" t="s">
        <v>55</v>
      </c>
      <c r="B26" s="15">
        <f>SUM(B5:B25)</f>
        <v>1568700000</v>
      </c>
      <c r="C26" s="15">
        <f>SUM(C5:C22)</f>
        <v>1568700000</v>
      </c>
      <c r="P26" s="78" t="s">
        <v>55</v>
      </c>
      <c r="Q26" s="79">
        <f>SUM(Q5:Q25)</f>
        <v>1568700000</v>
      </c>
      <c r="R26" s="79">
        <f t="shared" ref="R26:T26" si="5">SUM(R5:R25)</f>
        <v>1568700000</v>
      </c>
      <c r="S26" s="79">
        <f t="shared" si="5"/>
        <v>147450000</v>
      </c>
      <c r="T26" s="79">
        <f t="shared" si="5"/>
        <v>147450000</v>
      </c>
      <c r="U26" s="79">
        <f t="shared" ref="U26" si="6">SUM(U5:U25)</f>
        <v>1589800000</v>
      </c>
      <c r="V26" s="79">
        <f t="shared" ref="V26" si="7">SUM(V5:V25)</f>
        <v>1589800000</v>
      </c>
      <c r="W26" s="79">
        <f t="shared" ref="W26" si="8">SUM(W5:W25)</f>
        <v>381500000</v>
      </c>
      <c r="X26" s="79">
        <f t="shared" ref="X26" si="9">SUM(X5:X25)</f>
        <v>418350000</v>
      </c>
      <c r="Y26" s="79">
        <f t="shared" ref="Y26" si="10">SUM(Y5:Y25)</f>
        <v>1208300000</v>
      </c>
      <c r="Z26" s="79">
        <f t="shared" ref="Z26" si="11">SUM(Z5:Z25)</f>
        <v>1171450000</v>
      </c>
    </row>
    <row r="27" spans="1:26" ht="16.5" thickTop="1" x14ac:dyDescent="0.25">
      <c r="P27" s="75" t="s">
        <v>73</v>
      </c>
      <c r="W27" s="77">
        <f>X26-W26</f>
        <v>36850000</v>
      </c>
      <c r="X27" s="75"/>
      <c r="Y27" s="75"/>
      <c r="Z27" s="77">
        <f>Y26-Z26</f>
        <v>36850000</v>
      </c>
    </row>
    <row r="28" spans="1:26" x14ac:dyDescent="0.25">
      <c r="A28" s="62" t="s">
        <v>59</v>
      </c>
    </row>
    <row r="29" spans="1:26" x14ac:dyDescent="0.25">
      <c r="A29" s="63" t="s">
        <v>70</v>
      </c>
    </row>
    <row r="30" spans="1:26" x14ac:dyDescent="0.25">
      <c r="A30" s="63" t="s">
        <v>71</v>
      </c>
    </row>
    <row r="31" spans="1:26" x14ac:dyDescent="0.25">
      <c r="A31" s="63" t="s">
        <v>60</v>
      </c>
    </row>
    <row r="32" spans="1:26" x14ac:dyDescent="0.25">
      <c r="A32" s="63" t="s">
        <v>72</v>
      </c>
    </row>
    <row r="33" spans="1:1" x14ac:dyDescent="0.25">
      <c r="A33" s="63" t="s">
        <v>62</v>
      </c>
    </row>
  </sheetData>
  <mergeCells count="11">
    <mergeCell ref="P3:P4"/>
    <mergeCell ref="G1:M1"/>
    <mergeCell ref="G2:M2"/>
    <mergeCell ref="G3:M3"/>
    <mergeCell ref="G4:H4"/>
    <mergeCell ref="I4:J4"/>
    <mergeCell ref="S3:T3"/>
    <mergeCell ref="Q3:R3"/>
    <mergeCell ref="U3:V3"/>
    <mergeCell ref="W3:X3"/>
    <mergeCell ref="Y3:Z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55514-C86D-4657-AA8D-455BE595DA20}">
  <dimension ref="A1:M30"/>
  <sheetViews>
    <sheetView workbookViewId="0">
      <selection activeCell="L13" sqref="L13"/>
    </sheetView>
  </sheetViews>
  <sheetFormatPr defaultRowHeight="15" x14ac:dyDescent="0.25"/>
  <cols>
    <col min="3" max="3" width="12.7109375" customWidth="1"/>
    <col min="4" max="5" width="14.7109375" bestFit="1" customWidth="1"/>
    <col min="8" max="8" width="36.85546875" bestFit="1" customWidth="1"/>
    <col min="9" max="9" width="14" bestFit="1" customWidth="1"/>
    <col min="10" max="10" width="15.7109375" bestFit="1" customWidth="1"/>
    <col min="12" max="12" width="36.28515625" bestFit="1" customWidth="1"/>
    <col min="13" max="13" width="15.7109375" bestFit="1" customWidth="1"/>
  </cols>
  <sheetData>
    <row r="1" spans="1:13" ht="15.75" x14ac:dyDescent="0.25">
      <c r="A1" s="22" t="s">
        <v>74</v>
      </c>
      <c r="B1" s="22"/>
      <c r="C1" s="2"/>
      <c r="D1" s="8"/>
      <c r="E1" s="8"/>
      <c r="F1" s="2"/>
      <c r="G1" s="2"/>
      <c r="H1" s="2"/>
      <c r="I1" s="8"/>
      <c r="J1" s="8"/>
      <c r="K1" s="2"/>
      <c r="L1" s="2"/>
      <c r="M1" s="8"/>
    </row>
    <row r="2" spans="1:13" ht="15.75" x14ac:dyDescent="0.25">
      <c r="A2" s="2"/>
      <c r="B2" s="2"/>
      <c r="C2" s="2"/>
      <c r="D2" s="8"/>
      <c r="E2" s="8"/>
      <c r="F2" s="2"/>
      <c r="G2" s="2"/>
      <c r="H2" s="2"/>
      <c r="I2" s="8"/>
      <c r="J2" s="8"/>
      <c r="K2" s="2"/>
      <c r="L2" s="2"/>
      <c r="M2" s="8"/>
    </row>
    <row r="3" spans="1:13" ht="15.75" x14ac:dyDescent="0.25">
      <c r="A3" s="27" t="s">
        <v>8</v>
      </c>
      <c r="B3" s="31"/>
      <c r="C3" s="31"/>
      <c r="D3" s="29"/>
      <c r="E3" s="29"/>
      <c r="F3" s="2"/>
      <c r="G3" s="2"/>
      <c r="H3" s="27" t="s">
        <v>8</v>
      </c>
      <c r="I3" s="29"/>
      <c r="J3" s="29"/>
      <c r="K3" s="31"/>
      <c r="L3" s="29"/>
      <c r="M3" s="29"/>
    </row>
    <row r="4" spans="1:13" ht="15.75" x14ac:dyDescent="0.25">
      <c r="A4" s="27" t="s">
        <v>68</v>
      </c>
      <c r="B4" s="31"/>
      <c r="C4" s="31"/>
      <c r="D4" s="29"/>
      <c r="E4" s="29"/>
      <c r="F4" s="2"/>
      <c r="G4" s="2"/>
      <c r="H4" s="27" t="s">
        <v>69</v>
      </c>
      <c r="I4" s="29"/>
      <c r="J4" s="29"/>
      <c r="K4" s="31"/>
      <c r="L4" s="29"/>
      <c r="M4" s="29"/>
    </row>
    <row r="5" spans="1:13" ht="15.75" x14ac:dyDescent="0.25">
      <c r="A5" s="32" t="s">
        <v>75</v>
      </c>
      <c r="B5" s="33"/>
      <c r="C5" s="33"/>
      <c r="D5" s="34"/>
      <c r="E5" s="34"/>
      <c r="F5" s="2"/>
      <c r="G5" s="2"/>
      <c r="H5" s="80">
        <v>43708</v>
      </c>
      <c r="I5" s="34"/>
      <c r="J5" s="34"/>
      <c r="K5" s="33"/>
      <c r="L5" s="34"/>
      <c r="M5" s="34"/>
    </row>
    <row r="6" spans="1:13" ht="15.75" x14ac:dyDescent="0.25">
      <c r="A6" s="2"/>
      <c r="B6" s="2"/>
      <c r="C6" s="2"/>
      <c r="D6" s="8"/>
      <c r="E6" s="8"/>
      <c r="F6" s="2"/>
      <c r="G6" s="2"/>
      <c r="H6" s="96" t="s">
        <v>81</v>
      </c>
      <c r="I6" s="96"/>
      <c r="J6" s="36"/>
      <c r="K6" s="2"/>
      <c r="L6" s="96" t="s">
        <v>87</v>
      </c>
      <c r="M6" s="96"/>
    </row>
    <row r="7" spans="1:13" ht="15.75" x14ac:dyDescent="0.25">
      <c r="A7" s="2" t="str">
        <f>adjusting!P17</f>
        <v>Service Revenue</v>
      </c>
      <c r="B7" s="2"/>
      <c r="C7" s="2"/>
      <c r="D7" s="8"/>
      <c r="E7" s="8">
        <f>adjusting!X17</f>
        <v>418350000</v>
      </c>
      <c r="F7" s="2"/>
      <c r="G7" s="2"/>
      <c r="H7" s="6" t="s">
        <v>82</v>
      </c>
      <c r="I7" s="8"/>
      <c r="J7" s="8"/>
      <c r="K7" s="2"/>
      <c r="L7" s="30" t="s">
        <v>15</v>
      </c>
      <c r="M7" s="8">
        <f>adjusting!Z12</f>
        <v>102050000</v>
      </c>
    </row>
    <row r="8" spans="1:13" ht="15.75" x14ac:dyDescent="0.25">
      <c r="A8" s="2" t="s">
        <v>77</v>
      </c>
      <c r="B8" s="2"/>
      <c r="C8" s="2"/>
      <c r="D8" s="8"/>
      <c r="E8" s="8"/>
      <c r="F8" s="2"/>
      <c r="G8" s="2"/>
      <c r="H8" s="30" t="s">
        <v>11</v>
      </c>
      <c r="I8" s="40">
        <f>'journal-unadjusted'!Y24</f>
        <v>390050000</v>
      </c>
      <c r="J8" s="8"/>
      <c r="K8" s="2"/>
      <c r="L8" s="52" t="s">
        <v>61</v>
      </c>
      <c r="M8" s="8">
        <f>adjusting!Z13</f>
        <v>150000000</v>
      </c>
    </row>
    <row r="9" spans="1:13" ht="15.75" x14ac:dyDescent="0.25">
      <c r="A9" s="2"/>
      <c r="B9" s="30" t="str">
        <f>adjusting!P18</f>
        <v>Salary Expense</v>
      </c>
      <c r="C9" s="2"/>
      <c r="D9" s="8">
        <f>adjusting!W18</f>
        <v>143600000</v>
      </c>
      <c r="E9" s="8"/>
      <c r="F9" s="2"/>
      <c r="G9" s="2"/>
      <c r="H9" s="30" t="s">
        <v>12</v>
      </c>
      <c r="I9" s="40">
        <f>'journal-unadjusted'!Y25</f>
        <v>224000000</v>
      </c>
      <c r="J9" s="8"/>
      <c r="K9" s="2"/>
      <c r="L9" s="52" t="s">
        <v>42</v>
      </c>
      <c r="M9" s="35">
        <f>adjusting!Z14</f>
        <v>20000000</v>
      </c>
    </row>
    <row r="10" spans="1:13" ht="15.75" x14ac:dyDescent="0.25">
      <c r="A10" s="2"/>
      <c r="B10" s="30" t="str">
        <f>adjusting!P19</f>
        <v>Rent Expense</v>
      </c>
      <c r="C10" s="2"/>
      <c r="D10" s="8">
        <f>adjusting!W19</f>
        <v>79000000</v>
      </c>
      <c r="E10" s="8"/>
      <c r="F10" s="2"/>
      <c r="G10" s="2"/>
      <c r="H10" s="30" t="s">
        <v>13</v>
      </c>
      <c r="I10" s="40">
        <f>adjusting!Y7</f>
        <v>85500000</v>
      </c>
      <c r="J10" s="8"/>
      <c r="K10" s="2"/>
      <c r="L10" s="83" t="s">
        <v>85</v>
      </c>
      <c r="M10" s="77">
        <f>SUM(M7:M9)</f>
        <v>272050000</v>
      </c>
    </row>
    <row r="11" spans="1:13" ht="15.75" x14ac:dyDescent="0.25">
      <c r="B11" t="str">
        <f>adjusting!P20</f>
        <v>Insurance Expense</v>
      </c>
      <c r="D11" s="8">
        <f>adjusting!W20</f>
        <v>3300000</v>
      </c>
      <c r="F11" s="2"/>
      <c r="G11" s="2"/>
      <c r="H11" s="30" t="s">
        <v>33</v>
      </c>
      <c r="I11" s="35">
        <f>adjusting!Y8</f>
        <v>50000000</v>
      </c>
      <c r="J11" s="8"/>
      <c r="K11" s="2"/>
    </row>
    <row r="12" spans="1:13" ht="15.75" x14ac:dyDescent="0.25">
      <c r="A12" s="2"/>
      <c r="B12" s="30" t="str">
        <f>adjusting!P21</f>
        <v>Advertising Expense</v>
      </c>
      <c r="C12" s="2"/>
      <c r="D12" s="8">
        <f>adjusting!W21</f>
        <v>50200000</v>
      </c>
      <c r="E12" s="8"/>
      <c r="F12" s="2"/>
      <c r="G12" s="2"/>
      <c r="H12" s="81" t="s">
        <v>83</v>
      </c>
      <c r="I12" s="40"/>
      <c r="J12" s="23">
        <f>SUM(I8:I11)</f>
        <v>749550000</v>
      </c>
      <c r="K12" s="2"/>
      <c r="L12" s="89" t="s">
        <v>88</v>
      </c>
      <c r="M12" s="89"/>
    </row>
    <row r="13" spans="1:13" ht="15.75" x14ac:dyDescent="0.25">
      <c r="A13" s="2"/>
      <c r="B13" s="30" t="str">
        <f>adjusting!P22</f>
        <v>Utilities Expense</v>
      </c>
      <c r="C13" s="2"/>
      <c r="D13" s="8">
        <f>adjusting!W22</f>
        <v>44750000</v>
      </c>
      <c r="E13" s="8"/>
      <c r="F13" s="2"/>
      <c r="G13" s="2"/>
      <c r="H13" s="52"/>
      <c r="I13" s="40"/>
      <c r="J13" s="8"/>
      <c r="K13" s="2"/>
      <c r="L13" s="2" t="s">
        <v>80</v>
      </c>
      <c r="M13" s="23">
        <f>E29</f>
        <v>859750000</v>
      </c>
    </row>
    <row r="14" spans="1:13" ht="15.75" x14ac:dyDescent="0.25">
      <c r="B14" t="str">
        <f>adjusting!P23</f>
        <v>Supplies Expense</v>
      </c>
      <c r="D14" s="8">
        <f>adjusting!W23</f>
        <v>23050000</v>
      </c>
      <c r="F14" s="2"/>
      <c r="G14" s="2"/>
      <c r="H14" s="81" t="s">
        <v>84</v>
      </c>
      <c r="I14" s="40"/>
      <c r="J14" s="8"/>
      <c r="K14" s="2"/>
      <c r="L14" s="2"/>
      <c r="M14" s="8"/>
    </row>
    <row r="15" spans="1:13" ht="15.75" x14ac:dyDescent="0.25">
      <c r="B15" t="str">
        <f>adjusting!P24</f>
        <v>Depreciation Expense</v>
      </c>
      <c r="D15" s="8">
        <f>adjusting!W24</f>
        <v>1100000</v>
      </c>
      <c r="F15" s="2"/>
      <c r="G15" s="2"/>
      <c r="H15" s="30" t="s">
        <v>44</v>
      </c>
      <c r="I15" s="40">
        <f>'journal-unadjusted'!Y28</f>
        <v>226850000</v>
      </c>
      <c r="J15" s="8"/>
      <c r="K15" s="2"/>
      <c r="L15" s="2"/>
      <c r="M15" s="8"/>
    </row>
    <row r="16" spans="1:13" ht="15.75" x14ac:dyDescent="0.25">
      <c r="A16" s="2"/>
      <c r="B16" t="str">
        <f>adjusting!P25</f>
        <v>Miscellaneous Expense</v>
      </c>
      <c r="C16" s="2"/>
      <c r="D16" s="8">
        <f>adjusting!W25</f>
        <v>36500000</v>
      </c>
      <c r="E16" s="8"/>
      <c r="F16" s="2"/>
      <c r="G16" s="2"/>
      <c r="H16" s="30" t="s">
        <v>14</v>
      </c>
      <c r="I16" s="40">
        <f>'journal-unadjusted'!Y29</f>
        <v>156500000</v>
      </c>
      <c r="J16" s="8"/>
      <c r="K16" s="2"/>
      <c r="L16" s="2"/>
      <c r="M16" s="8"/>
    </row>
    <row r="17" spans="1:13" ht="15.75" x14ac:dyDescent="0.25">
      <c r="A17" s="2" t="s">
        <v>78</v>
      </c>
      <c r="B17" s="2"/>
      <c r="C17" s="2"/>
      <c r="D17" s="8"/>
      <c r="E17" s="8">
        <f>-SUM(D9:D16)</f>
        <v>-381500000</v>
      </c>
      <c r="F17" s="2"/>
      <c r="G17" s="2"/>
      <c r="H17" s="30" t="s">
        <v>39</v>
      </c>
      <c r="I17" s="82">
        <f>-adjusting!Z11</f>
        <v>-1100000</v>
      </c>
    </row>
    <row r="18" spans="1:13" ht="16.5" thickBot="1" x14ac:dyDescent="0.3">
      <c r="A18" s="2" t="s">
        <v>73</v>
      </c>
      <c r="B18" s="2"/>
      <c r="C18" s="2"/>
      <c r="D18" s="8"/>
      <c r="E18" s="37">
        <f>SUM(E7:E17)</f>
        <v>36850000</v>
      </c>
      <c r="F18" s="2"/>
      <c r="G18" s="2"/>
      <c r="H18" s="6" t="s">
        <v>86</v>
      </c>
      <c r="I18" s="8"/>
      <c r="J18" s="23">
        <f>SUM(I15:I17)</f>
        <v>382250000</v>
      </c>
      <c r="K18" s="2"/>
      <c r="L18" s="2"/>
      <c r="M18" s="8"/>
    </row>
    <row r="19" spans="1:13" ht="17.25" thickTop="1" thickBot="1" x14ac:dyDescent="0.3">
      <c r="A19" s="2"/>
      <c r="B19" s="2"/>
      <c r="C19" s="2"/>
      <c r="D19" s="8"/>
      <c r="E19" s="8"/>
      <c r="F19" s="2"/>
      <c r="G19" s="2"/>
      <c r="H19" s="6" t="s">
        <v>9</v>
      </c>
      <c r="I19" s="8"/>
      <c r="J19" s="37">
        <f>SUM(J12:J18)</f>
        <v>1131800000</v>
      </c>
      <c r="K19" s="2"/>
      <c r="L19" s="6" t="s">
        <v>89</v>
      </c>
      <c r="M19" s="37">
        <f>M10+M13</f>
        <v>1131800000</v>
      </c>
    </row>
    <row r="20" spans="1:13" ht="16.5" thickTop="1" x14ac:dyDescent="0.25">
      <c r="A20" s="2"/>
      <c r="B20" s="2"/>
      <c r="C20" s="2"/>
      <c r="D20" s="8"/>
      <c r="E20" s="8"/>
      <c r="F20" s="2"/>
      <c r="G20" s="2"/>
      <c r="H20" s="2"/>
      <c r="I20" s="8"/>
      <c r="J20" s="8"/>
      <c r="K20" s="2"/>
      <c r="L20" s="2"/>
      <c r="M20" s="8"/>
    </row>
    <row r="21" spans="1:13" ht="15.75" x14ac:dyDescent="0.25">
      <c r="A21" s="27" t="s">
        <v>8</v>
      </c>
      <c r="B21" s="31"/>
      <c r="C21" s="31"/>
      <c r="D21" s="29"/>
      <c r="E21" s="29"/>
      <c r="F21" s="2"/>
      <c r="G21" s="2"/>
      <c r="H21" s="2"/>
      <c r="I21" s="8"/>
      <c r="J21" s="8"/>
      <c r="K21" s="2"/>
      <c r="L21" s="2"/>
      <c r="M21" s="8"/>
    </row>
    <row r="22" spans="1:13" ht="15.75" x14ac:dyDescent="0.25">
      <c r="A22" s="27" t="s">
        <v>76</v>
      </c>
      <c r="B22" s="31"/>
      <c r="C22" s="31"/>
      <c r="D22" s="29"/>
      <c r="E22" s="29"/>
      <c r="F22" s="2"/>
      <c r="G22" s="2"/>
      <c r="H22" s="2"/>
      <c r="I22" s="8"/>
      <c r="J22" s="8"/>
      <c r="K22" s="2"/>
      <c r="L22" s="2"/>
      <c r="M22" s="8"/>
    </row>
    <row r="23" spans="1:13" ht="15.75" x14ac:dyDescent="0.25">
      <c r="A23" s="32" t="s">
        <v>75</v>
      </c>
      <c r="B23" s="33"/>
      <c r="C23" s="33"/>
      <c r="D23" s="34"/>
      <c r="E23" s="34"/>
      <c r="F23" s="2"/>
      <c r="G23" s="2"/>
      <c r="H23" s="2"/>
      <c r="I23" s="8"/>
      <c r="J23" s="8"/>
      <c r="K23" s="2"/>
      <c r="L23" s="2"/>
      <c r="M23" s="8"/>
    </row>
    <row r="24" spans="1:13" ht="15.75" x14ac:dyDescent="0.25">
      <c r="A24" s="2"/>
      <c r="B24" s="2"/>
      <c r="C24" s="2"/>
      <c r="D24" s="8"/>
      <c r="E24" s="8"/>
      <c r="F24" s="2"/>
      <c r="G24" s="2"/>
      <c r="H24" s="2"/>
      <c r="I24" s="8"/>
      <c r="J24" s="8"/>
      <c r="K24" s="2"/>
      <c r="L24" s="2"/>
      <c r="M24" s="8"/>
    </row>
    <row r="25" spans="1:13" ht="15.75" x14ac:dyDescent="0.25">
      <c r="A25" s="2" t="s">
        <v>16</v>
      </c>
      <c r="B25" s="2"/>
      <c r="C25" s="2"/>
      <c r="D25" s="8"/>
      <c r="E25" s="8">
        <f>adjusting!Z15</f>
        <v>898300000</v>
      </c>
      <c r="F25" s="2"/>
      <c r="G25" s="2"/>
      <c r="H25" s="2"/>
      <c r="I25" s="8"/>
      <c r="J25" s="8"/>
      <c r="K25" s="2"/>
      <c r="L25" s="2"/>
      <c r="M25" s="8"/>
    </row>
    <row r="26" spans="1:13" ht="15.75" x14ac:dyDescent="0.25">
      <c r="A26" s="2" t="s">
        <v>73</v>
      </c>
      <c r="B26" s="2"/>
      <c r="C26" s="2"/>
      <c r="D26" s="8">
        <f>E18</f>
        <v>36850000</v>
      </c>
      <c r="E26" s="8"/>
      <c r="F26" s="2"/>
      <c r="G26" s="2"/>
      <c r="H26" s="2"/>
      <c r="I26" s="8"/>
      <c r="J26" s="8"/>
      <c r="K26" s="2"/>
      <c r="L26" s="2"/>
      <c r="M26" s="8"/>
    </row>
    <row r="27" spans="1:13" ht="15.75" x14ac:dyDescent="0.25">
      <c r="A27" s="2" t="s">
        <v>4</v>
      </c>
      <c r="B27" s="2"/>
      <c r="C27" s="2"/>
      <c r="D27" s="35">
        <f>-'journal-unadjusted'!Y35</f>
        <v>-75400000</v>
      </c>
      <c r="E27" s="8"/>
    </row>
    <row r="28" spans="1:13" ht="15.75" x14ac:dyDescent="0.25">
      <c r="A28" s="2" t="s">
        <v>79</v>
      </c>
      <c r="B28" s="2"/>
      <c r="C28" s="2"/>
      <c r="D28" s="8"/>
      <c r="E28" s="8">
        <f>SUM(D26:D27)</f>
        <v>-38550000</v>
      </c>
    </row>
    <row r="29" spans="1:13" ht="16.5" thickBot="1" x14ac:dyDescent="0.3">
      <c r="A29" s="2" t="s">
        <v>80</v>
      </c>
      <c r="B29" s="2"/>
      <c r="C29" s="2"/>
      <c r="D29" s="8"/>
      <c r="E29" s="37">
        <f>SUM(E25:E28)</f>
        <v>859750000</v>
      </c>
    </row>
    <row r="30" spans="1:13" ht="15.75" thickTop="1" x14ac:dyDescent="0.25"/>
  </sheetData>
  <mergeCells count="3">
    <mergeCell ref="H6:I6"/>
    <mergeCell ref="L6:M6"/>
    <mergeCell ref="L12:M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journal-unadjusted</vt:lpstr>
      <vt:lpstr>adjusting</vt:lpstr>
      <vt:lpstr>financial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2020-10-11T15:00:41Z</dcterms:created>
  <dcterms:modified xsi:type="dcterms:W3CDTF">2020-10-13T11:49:55Z</dcterms:modified>
</cp:coreProperties>
</file>